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26" documentId="120_S{2AC9BD13-BADA-5192-A53E-5A8FF88502F6}" xr6:coauthVersionLast="47" xr6:coauthVersionMax="47" xr10:uidLastSave="{49BB170A-64BD-423E-ACF4-3F52901CB280}"/>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B2" i="3"/>
  <c r="I2" i="3"/>
  <c r="J2" i="3"/>
  <c r="L2" i="3"/>
  <c r="J12" i="1"/>
  <c r="G11" i="4"/>
  <c r="G12" i="4"/>
  <c r="I3" i="4"/>
  <c r="J3" i="4"/>
  <c r="I4" i="4"/>
  <c r="J4" i="4"/>
  <c r="I5" i="4"/>
  <c r="J5" i="4"/>
  <c r="I6" i="4"/>
  <c r="J6"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3" i="4"/>
  <c r="G3" i="4"/>
  <c r="L3" i="4"/>
  <c r="B4" i="4"/>
  <c r="G4" i="4"/>
  <c r="L4" i="4"/>
  <c r="B5" i="4"/>
  <c r="G5" i="4"/>
  <c r="L5" i="4"/>
  <c r="B6" i="4"/>
  <c r="G6" i="4"/>
  <c r="L6" i="4"/>
  <c r="B7" i="4"/>
  <c r="G7" i="4"/>
  <c r="I7" i="4"/>
  <c r="J7" i="4"/>
  <c r="L7" i="4"/>
  <c r="B8" i="4"/>
  <c r="G8" i="4"/>
  <c r="I8" i="4"/>
  <c r="J8" i="4"/>
  <c r="L8" i="4"/>
  <c r="B9" i="4"/>
  <c r="G9" i="4"/>
  <c r="J9" i="4"/>
  <c r="L9" i="4"/>
  <c r="B10" i="4"/>
  <c r="G10" i="4"/>
  <c r="I10" i="4"/>
  <c r="J10" i="4"/>
  <c r="L10"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<sst xmlns="http://schemas.openxmlformats.org/spreadsheetml/2006/main" count="180287" uniqueCount="39126">
  <si>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</si>
  <si>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</si>
  <si>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</si>
  <si>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</si>
  <si>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</si>
  <si>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</si>
  <si>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</si>
  <si>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</si>
  <si>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</si>
  <si>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</si>
  <si>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</si>
  <si>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</si>
  <si>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</si>
  <si>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</si>
  <si>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</si>
  <si>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</si>
  <si>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</si>
  <si>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</si>
  <si>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</si>
  <si>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</si>
  <si>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</si>
  <si>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</si>
  <si>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</si>
  <si>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</si>
  <si>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</si>
  <si>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</si>
  <si>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</si>
  <si>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</si>
  <si>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</si>
  <si>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</si>
  <si>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</si>
  <si>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</si>
  <si>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</si>
  <si>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</si>
  <si>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</si>
  <si>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</si>
  <si>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</si>
  <si>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</si>
  <si>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</si>
  <si>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</si>
  <si>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</si>
  <si>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</si>
  <si>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</si>
  <si>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</si>
  <si>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</si>
  <si>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</si>
  <si>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</si>
  <si>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</si>
  <si>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</si>
  <si>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</si>
  <si>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</si>
  <si>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</si>
  <si>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</si>
  <si>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</si>
  <si>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</si>
  <si>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</si>
  <si>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</si>
  <si>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</si>
  <si>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</si>
  <si>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</si>
  <si>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</si>
  <si>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</si>
  <si>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</si>
  <si>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</si>
  <si>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</si>
  <si>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</si>
  <si>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</si>
  <si>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</si>
  <si>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</si>
  <si>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</si>
  <si>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</si>
  <si>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</si>
  <si>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</si>
  <si>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</si>
  <si>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</si>
  <si>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</si>
  <si>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</si>
  <si>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</si>
  <si>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</si>
  <si>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</si>
  <si>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</si>
  <si>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</si>
  <si>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</si>
  <si>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</si>
  <si>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</si>
  <si>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</si>
  <si>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</si>
  <si>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</si>
  <si>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</si>
  <si>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</si>
  <si>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</si>
  <si>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</si>
  <si>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</si>
  <si>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</si>
  <si>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</si>
  <si>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</si>
  <si>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</si>
  <si>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</si>
  <si>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</si>
  <si>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</si>
  <si>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</si>
  <si>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</si>
  <si>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</si>
  <si>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</si>
  <si>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</si>
  <si>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</si>
  <si>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</si>
  <si>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</si>
  <si>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</si>
  <si>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</si>
  <si>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</si>
  <si>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</si>
  <si>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</si>
  <si>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</si>
  <si>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</si>
  <si>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</si>
  <si>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</si>
  <si>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</si>
  <si>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</si>
  <si>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</si>
  <si>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</si>
  <si>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</si>
  <si>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</si>
  <si>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</si>
  <si>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</si>
  <si>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</si>
  <si>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</si>
  <si>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</si>
  <si>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</si>
  <si>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</si>
  <si>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</si>
  <si>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</si>
  <si>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</si>
  <si>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</si>
  <si>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</si>
  <si>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</si>
  <si>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</si>
  <si>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</si>
  <si>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</si>
  <si>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</si>
  <si>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</si>
  <si>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</si>
  <si>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</si>
  <si>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</si>
  <si>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</si>
  <si>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</si>
  <si>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</si>
  <si>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</si>
  <si>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</si>
  <si>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</si>
  <si>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</si>
  <si>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</si>
  <si>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</si>
  <si>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</si>
  <si>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</si>
  <si>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</si>
  <si>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</si>
  <si>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</si>
  <si>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</si>
  <si>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</si>
  <si>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</si>
  <si>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</si>
  <si>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</si>
  <si>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</si>
  <si>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</si>
  <si>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</si>
  <si>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</si>
  <si>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</si>
  <si>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</si>
  <si>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</si>
  <si>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</si>
  <si>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</si>
  <si>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</si>
  <si>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</si>
  <si>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</si>
  <si>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</si>
  <si>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</si>
  <si>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</si>
  <si>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</si>
  <si>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</si>
  <si>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</si>
  <si>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</si>
  <si>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</si>
  <si>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</si>
  <si>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</si>
  <si>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</si>
  <si>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</si>
  <si>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</si>
  <si>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</si>
  <si>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</si>
  <si>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</si>
  <si>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</si>
  <si>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</si>
  <si>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</si>
  <si>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</si>
  <si>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</si>
  <si>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</si>
  <si>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</si>
  <si>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</si>
  <si>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</si>
  <si>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</si>
  <si>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</si>
  <si>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</si>
  <si>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</si>
  <si>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</si>
  <si>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</si>
  <si>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</si>
  <si>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</si>
  <si>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</si>
  <si>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</si>
  <si>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</si>
  <si>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</si>
  <si>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</si>
  <si>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</si>
  <si>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</si>
  <si>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</si>
  <si>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</si>
  <si>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</si>
  <si>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</si>
  <si>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</si>
  <si>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</si>
  <si>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</si>
  <si>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</si>
  <si>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</si>
  <si>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</si>
  <si>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</si>
  <si>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</si>
  <si>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</si>
  <si>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</si>
  <si>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</si>
  <si>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</si>
  <si>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</si>
  <si>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</si>
  <si>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</si>
  <si>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</si>
  <si>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</si>
  <si>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</si>
  <si>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</si>
  <si>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</si>
  <si>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</si>
  <si>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</si>
  <si>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</si>
  <si>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</si>
  <si>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</si>
  <si>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</si>
  <si>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</si>
  <si>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</si>
  <si>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</si>
  <si>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</si>
  <si>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</si>
  <si>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</si>
  <si>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</si>
  <si>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</si>
  <si>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</si>
  <si>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</si>
  <si>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</si>
  <si>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</si>
  <si>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</si>
  <si>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</si>
  <si>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</si>
  <si>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</si>
  <si>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</si>
  <si>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</si>
  <si>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</si>
  <si>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</si>
  <si>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</si>
  <si>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</si>
  <si>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</si>
  <si>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</si>
  <si>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</si>
  <si>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</si>
  <si>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</si>
  <si>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</si>
  <si>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</si>
  <si>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</si>
  <si>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</si>
  <si>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</si>
  <si>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</si>
  <si>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</si>
  <si>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</si>
  <si>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</si>
  <si>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</si>
  <si>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</si>
  <si>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</si>
  <si>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</si>
  <si>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</si>
  <si>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</si>
  <si>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</si>
  <si>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</si>
  <si>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</si>
  <si>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</si>
  <si>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</si>
  <si>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</si>
  <si>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</si>
  <si>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</si>
  <si>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</si>
  <si>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</si>
  <si>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</si>
  <si>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</si>
  <si>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</si>
  <si>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</si>
  <si>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</si>
  <si>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</si>
  <si>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</si>
  <si>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</si>
  <si>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</si>
  <si>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</si>
  <si>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</si>
  <si>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</si>
  <si>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</si>
  <si>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</si>
  <si>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</si>
  <si>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</si>
  <si>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</si>
  <si>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</si>
  <si>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</si>
  <si>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</si>
  <si>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</si>
  <si>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</si>
  <si>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</si>
  <si>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</si>
  <si>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</si>
  <si>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</si>
  <si>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</si>
  <si>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</si>
  <si>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</si>
  <si>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</si>
  <si>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</si>
  <si>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</si>
  <si>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</si>
  <si>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</si>
  <si>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</si>
  <si>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</si>
  <si>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</si>
  <si>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</si>
  <si>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</si>
  <si>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</si>
  <si>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</si>
  <si>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</si>
  <si>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</si>
  <si>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</si>
  <si>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</si>
  <si>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</si>
  <si>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</si>
  <si>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</si>
  <si>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</si>
  <si>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</si>
  <si>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</si>
  <si>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</si>
  <si>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</si>
  <si>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</si>
  <si>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</si>
  <si>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</si>
  <si>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</si>
  <si>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</si>
  <si>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</si>
  <si>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</si>
  <si>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</si>
  <si>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</si>
  <si>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</si>
  <si>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</si>
  <si>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</si>
  <si>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</si>
  <si>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</si>
  <si>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</si>
  <si>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</si>
  <si>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</si>
  <si>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</si>
  <si>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</si>
  <si>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</si>
  <si>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</si>
  <si>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</si>
  <si>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</si>
  <si>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</si>
  <si>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</si>
  <si>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</si>
  <si>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</si>
  <si>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</si>
  <si>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</si>
  <si>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</si>
  <si>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</si>
  <si>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</si>
  <si>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</si>
  <si>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</si>
  <si>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</si>
  <si>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</si>
  <si>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</si>
  <si>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</si>
  <si>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</si>
  <si>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</si>
  <si>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</si>
  <si>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</si>
  <si>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</si>
  <si>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</si>
  <si>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</si>
  <si>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</si>
  <si>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</si>
  <si>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</si>
  <si>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</si>
  <si>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</si>
  <si>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</si>
  <si>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</si>
  <si>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</si>
  <si>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</si>
  <si>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</si>
  <si>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</si>
  <si>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</si>
  <si>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</si>
  <si>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</si>
  <si>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</si>
  <si>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</si>
  <si>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</si>
  <si>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</si>
  <si>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</si>
  <si>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</si>
  <si>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</si>
  <si>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</si>
  <si>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</si>
  <si>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</si>
  <si>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</si>
  <si>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</si>
  <si>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</si>
  <si>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</si>
  <si>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</si>
  <si>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</si>
  <si>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</si>
  <si>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</si>
  <si>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</si>
  <si>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</si>
  <si>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</si>
  <si>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</si>
  <si>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</si>
  <si>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</si>
  <si>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</si>
  <si>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</si>
  <si>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</si>
  <si>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</si>
  <si>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</si>
  <si>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</si>
  <si>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</si>
  <si>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</si>
  <si>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</si>
  <si>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</si>
  <si>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</si>
  <si>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</si>
  <si>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</si>
  <si>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</si>
  <si>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</si>
  <si>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</si>
  <si>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</si>
  <si>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</si>
  <si>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</si>
  <si>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</si>
  <si>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</si>
  <si>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</si>
  <si>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</si>
  <si>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</si>
  <si>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</si>
  <si>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</si>
  <si>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</si>
  <si>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</si>
  <si>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</si>
  <si>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</si>
  <si>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</si>
  <si>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</si>
  <si>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</si>
  <si>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</si>
  <si>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</si>
  <si>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</si>
  <si>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</si>
  <si>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</si>
  <si>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</si>
  <si>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</si>
  <si>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</si>
  <si>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</si>
  <si>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</si>
  <si>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</si>
  <si>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</si>
  <si>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</si>
  <si>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</si>
  <si>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</si>
  <si>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</si>
  <si>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</si>
  <si>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</si>
  <si>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</si>
  <si>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</si>
  <si>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</si>
  <si>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</si>
  <si>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</si>
  <si>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</si>
  <si>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</si>
  <si>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</si>
  <si>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</si>
  <si>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</si>
  <si>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</si>
  <si>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</si>
  <si>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</si>
  <si>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</si>
  <si>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</si>
  <si>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</si>
  <si>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</si>
  <si>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</si>
  <si>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</si>
  <si>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</si>
  <si>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</si>
  <si>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</si>
  <si>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</si>
  <si>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</si>
  <si>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</si>
  <si>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</si>
  <si>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</si>
  <si>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</si>
  <si>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</si>
  <si>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</si>
  <si>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</si>
  <si>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</si>
  <si>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</si>
  <si>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</si>
  <si>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</si>
  <si>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</si>
  <si>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</si>
  <si>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</si>
  <si>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</si>
  <si>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</si>
  <si>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</si>
  <si>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</si>
  <si>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</si>
  <si>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</si>
  <si>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</si>
  <si>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</si>
  <si>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</si>
  <si>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</si>
  <si>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</si>
  <si>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</si>
  <si>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</si>
  <si>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</si>
  <si>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</si>
  <si>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</si>
  <si>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</si>
  <si>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</si>
  <si>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</si>
  <si>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</si>
  <si>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</si>
  <si>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</si>
  <si>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</si>
  <si>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</si>
  <si>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</si>
  <si>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</si>
  <si>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</si>
  <si>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</si>
  <si>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</si>
  <si>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</si>
  <si>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</si>
  <si>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</si>
  <si>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</si>
  <si>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</si>
  <si>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</si>
  <si>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</si>
  <si>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</si>
  <si>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</si>
  <si>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</si>
  <si>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</si>
  <si>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</si>
  <si>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</si>
  <si>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</si>
  <si>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</si>
  <si>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</si>
  <si>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</si>
  <si>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</si>
  <si>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</si>
  <si>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</si>
  <si>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</si>
  <si>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</si>
  <si>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</si>
  <si>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</si>
  <si>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</si>
  <si>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</si>
  <si>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</si>
  <si>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</si>
  <si>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</si>
  <si>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</si>
  <si>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</si>
  <si>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</si>
  <si>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</si>
  <si>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</si>
  <si>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</si>
  <si>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</si>
  <si>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</si>
  <si>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</si>
  <si>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</si>
  <si>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</si>
  <si>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</si>
  <si>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</si>
  <si>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</si>
  <si>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</si>
  <si>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</si>
  <si>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</si>
  <si>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</si>
  <si>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</si>
  <si>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</si>
  <si>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</si>
  <si>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</si>
  <si>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</si>
  <si>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</si>
  <si>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</si>
  <si>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</si>
  <si>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</si>
  <si>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</si>
  <si>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</si>
  <si>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</si>
  <si>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</si>
  <si>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</si>
  <si>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</si>
  <si>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</si>
  <si>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</si>
  <si>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</si>
  <si>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</si>
  <si>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</si>
  <si>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</si>
  <si>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</si>
  <si>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</si>
  <si>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</si>
  <si>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</si>
  <si>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</si>
  <si>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</si>
  <si>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</si>
  <si>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</si>
  <si>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</si>
  <si>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</si>
  <si>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</si>
  <si>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</si>
  <si>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</si>
  <si>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</si>
  <si>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</si>
  <si>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</si>
  <si>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</si>
  <si>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</si>
  <si>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</si>
  <si>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</si>
  <si>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</si>
  <si>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</si>
  <si>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</si>
  <si>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</si>
  <si>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</si>
  <si>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</si>
  <si>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</si>
  <si>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</si>
  <si>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</si>
  <si>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</si>
  <si>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</si>
  <si>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</si>
  <si>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</si>
  <si>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</si>
  <si>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</si>
  <si>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</si>
  <si>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</si>
  <si>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</si>
  <si>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</si>
  <si>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</si>
  <si>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</si>
  <si>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</si>
  <si>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</si>
  <si>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</si>
  <si>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</si>
  <si>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</si>
  <si>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</si>
  <si>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</si>
  <si>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</si>
  <si>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</si>
  <si>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</si>
  <si>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</si>
  <si>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</si>
  <si>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</si>
  <si>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</si>
  <si>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</si>
  <si>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</si>
  <si>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</si>
  <si>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</si>
  <si>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</si>
  <si>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</si>
  <si>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</si>
  <si>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</si>
  <si>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</si>
  <si>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</si>
  <si>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</si>
  <si>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</si>
  <si>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</si>
  <si>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</si>
  <si>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</si>
  <si>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</si>
  <si>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</si>
  <si>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</si>
  <si>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</si>
  <si>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</si>
  <si>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</si>
  <si>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</si>
  <si>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</si>
  <si>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</si>
  <si>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</si>
  <si>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</si>
  <si>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</si>
  <si>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</si>
  <si>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</si>
  <si>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</si>
  <si>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</si>
  <si>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</si>
  <si>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</si>
  <si>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</si>
  <si>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</si>
  <si>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</si>
  <si>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</si>
  <si>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</si>
  <si>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</si>
  <si>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</si>
  <si>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</si>
  <si>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</si>
  <si>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</si>
  <si>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</si>
  <si>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</si>
  <si>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</si>
  <si>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</si>
  <si>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</si>
  <si>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</si>
  <si>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</si>
  <si>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</si>
  <si>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</si>
  <si>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</si>
  <si>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</si>
  <si>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</si>
  <si>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</si>
  <si>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</si>
  <si>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</si>
  <si>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</si>
  <si>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</si>
  <si>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</si>
  <si>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</si>
  <si>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</si>
  <si>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</si>
  <si>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</si>
  <si>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</si>
  <si>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</si>
  <si>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</si>
  <si>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</si>
  <si>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</si>
  <si>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</si>
  <si>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</si>
  <si>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</si>
  <si>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</si>
  <si>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</si>
  <si>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</si>
  <si>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</si>
  <si>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</si>
  <si>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</si>
  <si>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</si>
  <si>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</si>
  <si>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</si>
  <si>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</si>
  <si>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</si>
  <si>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</si>
  <si>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</si>
  <si>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</si>
  <si>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</si>
  <si>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</si>
  <si>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</si>
  <si>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</si>
  <si>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</si>
  <si>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</si>
  <si>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</si>
  <si>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</si>
  <si>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</si>
  <si>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</si>
  <si>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</si>
  <si>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</si>
  <si>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</si>
  <si>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</si>
  <si>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</si>
  <si>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</si>
  <si>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</si>
  <si>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</si>
  <si>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</si>
  <si>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</si>
  <si>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</si>
  <si>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</si>
  <si>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</si>
  <si>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</si>
  <si>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</si>
  <si>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</si>
  <si>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</si>
  <si>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</si>
  <si>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</si>
  <si>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</si>
  <si>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</si>
  <si>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</si>
  <si>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</si>
  <si>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</si>
  <si>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</si>
  <si>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</si>
  <si>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</si>
  <si>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</si>
  <si>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</si>
  <si>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</si>
  <si>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</si>
  <si>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</si>
  <si>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</si>
  <si>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</si>
  <si>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</si>
  <si>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</si>
  <si>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</si>
  <si>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</si>
  <si>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</si>
  <si>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</si>
  <si>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</si>
  <si>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</si>
  <si>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</si>
  <si>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</si>
  <si>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</si>
  <si>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</si>
  <si>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</si>
  <si>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</si>
  <si>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</si>
  <si>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</si>
  <si>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</si>
  <si>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</si>
  <si>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</si>
  <si>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</si>
  <si>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</si>
  <si>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</si>
  <si>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</si>
  <si>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</si>
  <si>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</si>
  <si>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</si>
  <si>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</si>
  <si>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</si>
  <si>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</si>
  <si>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</si>
  <si>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</si>
  <si>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</si>
  <si>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</si>
  <si>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</si>
  <si>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</si>
  <si>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</si>
  <si>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</si>
  <si>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</si>
  <si>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</si>
  <si>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</si>
  <si>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</si>
  <si>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</si>
  <si>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</si>
  <si>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</si>
  <si>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</si>
  <si>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</si>
  <si>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</si>
  <si>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</si>
  <si>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</si>
  <si>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</si>
  <si>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</si>
  <si>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</si>
  <si>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</si>
  <si>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</si>
  <si>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</si>
  <si>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</si>
  <si>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</si>
  <si>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</si>
  <si>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</si>
  <si>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</si>
  <si>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</si>
  <si>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</si>
  <si>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</si>
  <si>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</si>
  <si>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</si>
  <si>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</si>
  <si>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</si>
  <si>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</si>
  <si>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</si>
  <si>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</si>
  <si>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</si>
  <si>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</si>
  <si>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</si>
  <si>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</si>
  <si>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</si>
  <si>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</si>
  <si>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</si>
  <si>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</si>
  <si>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</si>
  <si>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</si>
  <si>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</si>
  <si>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</si>
  <si>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</si>
  <si>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</si>
  <si>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</si>
  <si>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</si>
  <si>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</si>
  <si>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</si>
  <si>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</si>
  <si>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</si>
  <si>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</si>
  <si>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</si>
  <si>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</si>
  <si>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</si>
  <si>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</si>
  <si>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</si>
  <si>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</si>
  <si>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</si>
  <si>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</si>
  <si>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</si>
  <si>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</si>
  <si>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</si>
  <si>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</si>
  <si>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</si>
  <si>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</si>
  <si>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</si>
  <si>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</si>
  <si>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</si>
  <si>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</si>
  <si>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</si>
  <si>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</si>
  <si>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</si>
  <si>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</si>
  <si>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</si>
  <si>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</si>
  <si>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</si>
  <si>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</si>
  <si>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</si>
  <si>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</si>
  <si>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</si>
  <si>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</si>
  <si>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</si>
  <si>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</si>
  <si>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</si>
  <si>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</si>
  <si>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</si>
  <si>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</si>
  <si>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</si>
  <si>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</si>
  <si>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</si>
  <si>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</si>
  <si>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</si>
  <si>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</si>
  <si>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</si>
  <si>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</si>
  <si>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</si>
  <si>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</si>
  <si>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</si>
  <si>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</si>
  <si>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</si>
  <si>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</si>
  <si>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</si>
  <si>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</si>
  <si>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</si>
  <si>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</si>
  <si>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</si>
  <si>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</si>
  <si>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</si>
  <si>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</si>
  <si>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</si>
  <si>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</si>
  <si>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</si>
  <si>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</si>
  <si>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</si>
  <si>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</si>
  <si>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</si>
  <si>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</si>
  <si>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</si>
  <si>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</si>
  <si>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</si>
  <si>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</si>
  <si>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</si>
  <si>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</si>
  <si>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</si>
  <si>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</si>
  <si>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</si>
  <si>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</si>
  <si>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</si>
  <si>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</si>
  <si>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</si>
  <si>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</si>
  <si>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</si>
  <si>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</si>
  <si>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</si>
  <si>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</si>
  <si>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</si>
  <si>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</si>
  <si>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</si>
  <si>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</si>
  <si>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</si>
  <si>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</si>
  <si>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</si>
  <si>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</si>
  <si>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</si>
  <si>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</si>
  <si>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</si>
  <si>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</si>
  <si>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</si>
  <si>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</si>
  <si>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</si>
  <si>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</si>
  <si>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</si>
  <si>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</si>
  <si>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</si>
  <si>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</si>
  <si>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</si>
  <si>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</si>
  <si>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</si>
  <si>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</si>
  <si>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</si>
  <si>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</si>
  <si>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</si>
  <si>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</si>
  <si>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</si>
  <si>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</si>
  <si>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</si>
  <si>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</si>
  <si>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</si>
  <si>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</si>
  <si>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</si>
  <si>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</si>
  <si>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</si>
  <si>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</si>
  <si>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</si>
  <si>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</si>
  <si>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</si>
  <si>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</si>
  <si>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</si>
  <si>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</si>
  <si>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</si>
  <si>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</si>
  <si>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</si>
  <si>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</si>
  <si>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</si>
  <si>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</si>
  <si>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</si>
  <si>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</si>
  <si>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</si>
  <si>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</si>
  <si>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</si>
  <si>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</si>
  <si>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</si>
  <si>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</si>
  <si>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</si>
  <si>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</si>
  <si>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</si>
  <si>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</si>
  <si>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</si>
  <si>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</si>
  <si>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</si>
  <si>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</si>
  <si>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</si>
  <si>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</si>
  <si>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</si>
  <si>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</si>
  <si>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</si>
  <si>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</si>
  <si>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</si>
  <si>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</si>
  <si>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</si>
  <si>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</si>
  <si>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</si>
  <si>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</si>
  <si>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</si>
  <si>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</si>
  <si>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</si>
  <si>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</si>
  <si>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</si>
  <si>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</si>
  <si>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</si>
  <si>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</si>
  <si>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</si>
  <si>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</si>
  <si>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</si>
  <si>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</si>
  <si>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</si>
  <si>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</si>
  <si>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</si>
  <si>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</si>
  <si>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</si>
  <si>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</si>
  <si>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</si>
  <si>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</si>
  <si>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</si>
  <si>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</si>
  <si>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</si>
  <si>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</si>
  <si>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</si>
  <si>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</si>
  <si>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</si>
  <si>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</si>
  <si>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</si>
  <si>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</si>
  <si>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</si>
  <si>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</si>
  <si>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</si>
  <si>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</si>
  <si>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</si>
  <si>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</si>
  <si>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</si>
  <si>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</si>
  <si>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</si>
  <si>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</si>
  <si>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</si>
  <si>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</si>
  <si>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</si>
  <si>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</si>
  <si>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</si>
  <si>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</si>
  <si>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</si>
  <si>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</si>
  <si>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</si>
  <si>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</si>
  <si>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</si>
  <si>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</si>
  <si>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</si>
  <si>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</si>
  <si>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</si>
  <si>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</si>
  <si>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</si>
  <si>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</si>
  <si>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</si>
  <si>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</si>
  <si>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</si>
  <si>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</si>
  <si>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</si>
  <si>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</si>
  <si>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</si>
  <si>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</si>
  <si>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</si>
  <si>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</si>
  <si>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</si>
  <si>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</si>
  <si>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</si>
  <si>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</si>
  <si>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</si>
  <si>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</si>
  <si>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</si>
  <si>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</si>
  <si>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</si>
  <si>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</si>
  <si>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</si>
  <si>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</si>
  <si>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</si>
  <si>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</si>
  <si>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</si>
  <si>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</si>
  <si>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</si>
  <si>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</si>
  <si>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</si>
  <si>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</si>
  <si>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</si>
  <si>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</si>
  <si>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</si>
  <si>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</si>
  <si>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</si>
  <si>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</si>
  <si>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</si>
  <si>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</si>
  <si>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</si>
  <si>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</si>
  <si>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</si>
  <si>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</si>
  <si>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</si>
  <si>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</si>
  <si>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</si>
  <si>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</si>
  <si>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</si>
  <si>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</si>
  <si>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</si>
  <si>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</si>
  <si>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</si>
  <si>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</si>
  <si>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</si>
  <si>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</si>
  <si>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</si>
  <si>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</si>
  <si>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</si>
  <si>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</si>
  <si>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</si>
  <si>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</si>
  <si>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</si>
  <si>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</si>
  <si>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</si>
  <si>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</si>
  <si>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</si>
  <si>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</si>
  <si>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</si>
  <si>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</si>
  <si>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</si>
  <si>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</si>
  <si>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</si>
  <si>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</si>
  <si>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</si>
  <si>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</si>
  <si>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</si>
  <si>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</si>
  <si>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</si>
  <si>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</si>
  <si>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</si>
  <si>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</si>
  <si>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</si>
  <si>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</si>
  <si>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</si>
  <si>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</si>
  <si>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</si>
  <si>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</si>
  <si>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</si>
  <si>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</si>
  <si>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</si>
  <si>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</si>
  <si>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</si>
  <si>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</si>
  <si>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</si>
  <si>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</si>
  <si>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</si>
  <si>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</si>
  <si>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</si>
  <si>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</si>
  <si>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</si>
  <si>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</si>
  <si>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</si>
  <si>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</si>
  <si>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</si>
  <si>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</si>
  <si>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</si>
  <si>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</si>
  <si>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</si>
  <si>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</si>
  <si>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</si>
  <si>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</si>
  <si>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</si>
  <si>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</si>
  <si>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</si>
  <si>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</si>
  <si>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</si>
  <si>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</si>
  <si>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</si>
  <si>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</si>
  <si>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</si>
  <si>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</si>
  <si>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</si>
  <si>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</si>
  <si>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</si>
  <si>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</si>
  <si>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</si>
  <si>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</si>
  <si>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</si>
  <si>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</si>
  <si>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</si>
  <si>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</si>
  <si>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</si>
  <si>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</si>
  <si>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</si>
  <si>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</si>
  <si>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</si>
  <si>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</si>
  <si>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</si>
  <si>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</si>
  <si>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</si>
  <si>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</si>
  <si>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</si>
  <si>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</si>
  <si>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</si>
  <si>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</si>
  <si>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</si>
  <si>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</si>
  <si>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</si>
  <si>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</si>
  <si>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</si>
  <si>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</si>
  <si>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</si>
  <si>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</si>
  <si>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</si>
  <si>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</si>
  <si>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</si>
  <si>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</si>
  <si>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</si>
  <si>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</si>
  <si>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</si>
  <si>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</si>
  <si>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</si>
  <si>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</si>
  <si>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</si>
  <si>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</si>
  <si>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</si>
  <si>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</si>
  <si>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</si>
  <si>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</si>
  <si>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</si>
  <si>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</si>
  <si>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</si>
  <si>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</si>
  <si>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</si>
  <si>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</si>
  <si>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</si>
  <si>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</si>
  <si>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</si>
  <si>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</si>
  <si>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</si>
  <si>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</si>
  <si>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</si>
  <si>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</si>
  <si>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</si>
  <si>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</si>
  <si>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</si>
  <si>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</si>
  <si>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</si>
  <si>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</si>
  <si>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</si>
  <si>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</si>
  <si>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</si>
  <si>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</si>
  <si>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</si>
  <si>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</si>
  <si>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</si>
  <si>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</si>
  <si>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</si>
  <si>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</si>
  <si>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</si>
  <si>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</si>
  <si>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</si>
  <si>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</si>
  <si>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</si>
  <si>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</si>
  <si>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</si>
  <si>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</si>
  <si>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</si>
  <si>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</si>
  <si>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</si>
  <si>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</si>
  <si>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</si>
  <si>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</si>
  <si>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</si>
  <si>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</si>
  <si>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</si>
  <si>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</si>
  <si>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</si>
  <si>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</si>
  <si>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</si>
  <si>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</si>
  <si>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</si>
  <si>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</si>
  <si>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</si>
  <si>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</si>
  <si>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</si>
  <si>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</si>
  <si>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</si>
  <si>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</si>
  <si>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</si>
  <si>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</si>
  <si>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</si>
  <si>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</si>
  <si>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</si>
  <si>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</si>
  <si>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</si>
  <si>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</si>
  <si>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</si>
  <si>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</si>
  <si>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</si>
  <si>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</si>
  <si>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</si>
  <si>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</si>
  <si>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</si>
  <si>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</si>
  <si>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</si>
  <si>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</si>
  <si>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</si>
  <si>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</si>
  <si>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</si>
  <si>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</si>
  <si>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</si>
  <si>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</si>
  <si>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</si>
  <si>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</si>
  <si>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</si>
  <si>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</si>
  <si>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</si>
  <si>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</si>
  <si>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</si>
  <si>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</si>
  <si>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</si>
  <si>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</si>
  <si>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</si>
  <si>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</si>
  <si>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</si>
  <si>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</si>
  <si>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</si>
  <si>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</si>
  <si>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</si>
  <si>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</si>
  <si>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</si>
  <si>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</si>
  <si>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</si>
  <si>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</si>
  <si>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</si>
  <si>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</si>
  <si>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</si>
  <si>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</si>
  <si>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</si>
  <si>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</si>
  <si>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</si>
  <si>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</si>
  <si>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</si>
  <si>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</si>
  <si>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</si>
  <si>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</si>
  <si>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</si>
  <si>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</si>
  <si>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</si>
  <si>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</si>
  <si>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</si>
  <si>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</si>
  <si>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</si>
  <si>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</si>
  <si>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</si>
  <si>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</si>
  <si>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</si>
  <si>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</si>
  <si>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</si>
  <si>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</si>
  <si>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</si>
  <si>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</si>
  <si>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</si>
  <si>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</si>
  <si>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</si>
  <si>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</si>
  <si>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</si>
  <si>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</si>
  <si>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</si>
  <si>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</si>
  <si>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</si>
  <si>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</si>
  <si>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</si>
  <si>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</si>
  <si>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</si>
  <si>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</si>
  <si>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</si>
  <si>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</si>
  <si>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</si>
  <si>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</si>
  <si>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</si>
  <si>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</si>
  <si>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</si>
  <si>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</si>
  <si>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</si>
  <si>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</si>
  <si>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</si>
  <si>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</si>
  <si>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</si>
  <si>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</si>
  <si>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</si>
  <si>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</si>
  <si>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</si>
  <si>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</si>
  <si>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</si>
  <si>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</si>
  <si>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</si>
  <si>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</si>
  <si>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</si>
  <si>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</si>
  <si>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</si>
  <si>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</si>
  <si>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</si>
  <si>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</si>
  <si>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</si>
  <si>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</si>
  <si>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</si>
  <si>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</si>
  <si>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</si>
  <si>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</si>
  <si>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</si>
  <si>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</si>
  <si>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</si>
  <si>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</si>
  <si>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</si>
  <si>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</si>
  <si>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</si>
  <si>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</si>
  <si>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</si>
  <si>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</si>
  <si>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</si>
  <si>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</si>
  <si>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</si>
  <si>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</si>
  <si>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</si>
  <si>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</si>
  <si>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</si>
  <si>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</si>
  <si>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</si>
  <si>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</si>
  <si>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</si>
  <si>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</si>
  <si>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</si>
  <si>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</si>
  <si>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</si>
  <si>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</si>
  <si>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</si>
  <si>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</si>
  <si>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</si>
  <si>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</si>
  <si>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</si>
  <si>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</si>
  <si>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</si>
  <si>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</si>
  <si>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</si>
  <si>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</si>
  <si>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</si>
  <si>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</si>
  <si>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</si>
  <si>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</si>
  <si>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</si>
  <si>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</si>
  <si>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</si>
  <si>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</si>
  <si>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</si>
  <si>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</si>
  <si>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</si>
  <si>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</si>
  <si>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</si>
  <si>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</si>
  <si>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</si>
  <si>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</si>
  <si>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</si>
  <si>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</si>
  <si>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</si>
  <si>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</si>
  <si>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</si>
  <si>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</si>
  <si>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</si>
  <si>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</si>
  <si>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</si>
  <si>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</si>
  <si>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</si>
  <si>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</si>
  <si>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</si>
  <si>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</si>
  <si>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</si>
  <si>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</si>
  <si>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</si>
  <si>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</si>
  <si>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</si>
  <si>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</si>
  <si>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</si>
  <si>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</si>
  <si>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</si>
  <si>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</si>
  <si>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</si>
  <si>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</si>
  <si>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</si>
  <si>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</si>
  <si>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</si>
  <si>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</si>
  <si>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</si>
  <si>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</si>
  <si>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</si>
  <si>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</si>
  <si>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</si>
  <si>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</si>
  <si>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</si>
  <si>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</si>
  <si>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</si>
  <si>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</si>
  <si>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</si>
  <si>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</si>
  <si>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</si>
  <si>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</si>
  <si>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</si>
  <si>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</si>
  <si>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</si>
  <si>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</si>
  <si>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</si>
  <si>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</si>
  <si>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</si>
  <si>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</si>
  <si>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</si>
  <si>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</si>
  <si>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</si>
  <si>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</si>
  <si>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</si>
  <si>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</si>
  <si>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</si>
  <si>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</si>
  <si>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</si>
  <si>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</si>
  <si>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</si>
  <si>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</si>
  <si>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</si>
  <si>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</si>
  <si>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</si>
  <si>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</si>
  <si>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</si>
  <si>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</si>
  <si>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</si>
  <si>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</si>
  <si>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</si>
  <si>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</si>
  <si>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</si>
  <si>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</si>
  <si>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</si>
  <si>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</si>
  <si>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</si>
  <si>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</si>
  <si>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</si>
  <si>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</si>
  <si>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</si>
  <si>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</si>
  <si>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</si>
  <si>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</si>
  <si>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</si>
  <si>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</si>
  <si>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</si>
  <si>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</si>
  <si>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</si>
  <si>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</si>
  <si>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</si>
  <si>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</si>
  <si>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</si>
  <si>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</si>
  <si>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</si>
  <si>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</si>
  <si>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</si>
  <si>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</si>
  <si>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</si>
  <si>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</si>
  <si>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</si>
  <si>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</si>
  <si>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</si>
  <si>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</si>
  <si>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</si>
  <si>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</si>
  <si>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</si>
  <si>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</si>
  <si>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</si>
  <si>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</si>
  <si>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</si>
  <si>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</si>
  <si>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</si>
  <si>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</si>
  <si>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</si>
  <si>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</si>
  <si>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</si>
  <si>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</si>
  <si>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</si>
  <si>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</si>
  <si>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</si>
  <si>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</si>
  <si>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</si>
  <si>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</si>
  <si>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</si>
  <si>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</si>
  <si>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</si>
  <si>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</si>
  <si>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</si>
  <si>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</si>
  <si>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</si>
  <si>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</si>
  <si>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</si>
  <si>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</si>
  <si>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</si>
  <si>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</si>
  <si>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</si>
  <si>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</si>
  <si>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</si>
  <si>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</si>
  <si>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</si>
  <si>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</si>
  <si>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</si>
  <si>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</si>
  <si>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</si>
  <si>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</si>
  <si>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</si>
  <si>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</si>
  <si>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</si>
  <si>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</si>
  <si>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</si>
  <si>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</si>
  <si>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</si>
  <si>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</si>
  <si>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</si>
  <si>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</si>
  <si>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</si>
  <si>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</si>
  <si>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</si>
  <si>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</si>
  <si>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</si>
  <si>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</si>
  <si>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</si>
  <si>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</si>
  <si>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</si>
  <si>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</si>
  <si>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</si>
  <si>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</si>
  <si>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</si>
  <si>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</si>
  <si>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</si>
  <si>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</si>
  <si>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</si>
  <si>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</si>
  <si>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</si>
  <si>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</si>
  <si>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</si>
  <si>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</si>
  <si>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</si>
  <si>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</si>
  <si>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</si>
  <si>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</si>
  <si>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</si>
  <si>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</si>
  <si>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</si>
  <si>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</si>
  <si>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</si>
  <si>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</si>
  <si>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</si>
  <si>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</si>
  <si>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</si>
  <si>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</si>
  <si>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</si>
  <si>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</si>
  <si>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</si>
  <si>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</si>
  <si>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</si>
  <si>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</si>
  <si>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</si>
  <si>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</si>
  <si>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</si>
  <si>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</si>
  <si>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</si>
  <si>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</si>
  <si>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</si>
  <si>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</si>
  <si>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</si>
  <si>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</si>
  <si>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</si>
  <si>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</si>
  <si>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</si>
  <si>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</si>
  <si>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</si>
  <si>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</si>
  <si>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</si>
  <si>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</si>
  <si>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</si>
  <si>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</si>
  <si>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</si>
  <si>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</si>
  <si>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</si>
  <si>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</si>
  <si>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</si>
  <si>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</si>
  <si>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</si>
  <si>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</si>
  <si>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</si>
  <si>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</si>
  <si>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</si>
  <si>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</si>
  <si>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</si>
  <si>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</si>
  <si>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</si>
  <si>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</si>
  <si>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</si>
  <si>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</si>
  <si>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</si>
  <si>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</si>
  <si>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</si>
  <si>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</si>
  <si>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</si>
  <si>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</si>
  <si>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</si>
  <si>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</si>
  <si>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</si>
  <si>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</si>
  <si>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</si>
  <si>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</si>
  <si>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</si>
  <si>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</si>
  <si>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</si>
  <si>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</si>
  <si>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</si>
  <si>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</si>
  <si>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</si>
  <si>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</si>
  <si>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</si>
  <si>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</si>
  <si>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</si>
  <si>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</si>
  <si>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</si>
  <si>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</si>
  <si>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</si>
  <si>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</si>
  <si>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</si>
  <si>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</si>
  <si>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</si>
  <si>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</si>
  <si>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</si>
  <si>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</si>
  <si>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</si>
  <si>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</si>
  <si>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</si>
  <si>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</si>
  <si>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</si>
  <si>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</si>
  <si>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</si>
  <si>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</si>
  <si>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</si>
  <si>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</si>
  <si>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</si>
  <si>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</si>
  <si>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</si>
  <si>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</si>
  <si>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</si>
  <si>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</si>
  <si>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</si>
  <si>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</si>
  <si>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</si>
  <si>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</si>
  <si>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</si>
  <si>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</si>
  <si>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</si>
  <si>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</si>
  <si>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</si>
  <si>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</si>
  <si>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</si>
  <si>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</si>
  <si>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</si>
  <si>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</si>
  <si>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</si>
  <si>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</si>
  <si>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</si>
  <si>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</si>
  <si>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</si>
  <si>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</si>
  <si>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</si>
  <si>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</si>
  <si>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</si>
  <si>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</si>
  <si>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</si>
  <si>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</si>
  <si>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</si>
  <si>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</si>
  <si>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</si>
  <si>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</si>
  <si>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</si>
  <si>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</si>
  <si>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</si>
  <si>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</si>
  <si>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</si>
  <si>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</si>
  <si>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</si>
  <si>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</si>
  <si>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</si>
  <si>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</si>
  <si>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</si>
  <si>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</si>
  <si>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</si>
  <si>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</si>
  <si>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</si>
  <si>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</si>
  <si>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</si>
  <si>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</si>
  <si>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</si>
  <si>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</si>
  <si>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</si>
  <si>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</si>
  <si>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</si>
  <si>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</si>
  <si>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</si>
  <si>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</si>
  <si>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</si>
  <si>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</si>
  <si>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</si>
  <si>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</si>
  <si>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</si>
  <si>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</si>
  <si>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</si>
  <si>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</si>
  <si>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</si>
  <si>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</si>
  <si>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</si>
  <si>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</si>
  <si>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</si>
  <si>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</si>
  <si>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</si>
  <si>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</si>
  <si>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</si>
  <si>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</si>
  <si>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</si>
  <si>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</si>
  <si>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</si>
  <si>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</si>
  <si>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</si>
  <si>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</si>
  <si>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</si>
  <si>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</si>
  <si>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</si>
  <si>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</si>
  <si>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</si>
  <si>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</si>
  <si>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</si>
  <si>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</si>
  <si>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</si>
  <si>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</si>
  <si>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</si>
  <si>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</si>
  <si>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</si>
  <si>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</si>
  <si>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</si>
  <si>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</si>
  <si>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</si>
  <si>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</si>
  <si>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</si>
  <si>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</si>
  <si>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</si>
  <si>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</si>
  <si>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</si>
  <si>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</si>
  <si>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</si>
  <si>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</si>
  <si>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</si>
  <si>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</si>
  <si>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</si>
  <si>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</si>
  <si>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</si>
  <si>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</si>
  <si>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</si>
  <si>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</si>
  <si>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</si>
  <si>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</si>
  <si>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</si>
  <si>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</si>
  <si>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</si>
  <si>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</si>
  <si>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</si>
  <si>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</si>
  <si>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</si>
  <si>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</si>
  <si>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</si>
  <si>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</si>
  <si>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</si>
  <si>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</si>
  <si>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</si>
  <si>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</si>
  <si>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</si>
  <si>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</si>
  <si>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</si>
  <si>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</si>
  <si>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</si>
  <si>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</si>
  <si>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</si>
  <si>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</si>
  <si>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</si>
  <si>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</si>
  <si>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</si>
  <si>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</si>
  <si>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</si>
  <si>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</si>
  <si>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</si>
  <si>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</si>
  <si>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</si>
  <si>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</si>
  <si>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</si>
  <si>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</si>
  <si>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</si>
  <si>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</si>
  <si>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</si>
  <si>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</si>
  <si>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</si>
  <si>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</si>
  <si>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</si>
  <si>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</si>
  <si>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</si>
  <si>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</si>
  <si>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</si>
  <si>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</si>
  <si>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</si>
  <si>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</si>
  <si>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</si>
  <si>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</si>
  <si>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</si>
  <si>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</si>
  <si>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</si>
  <si>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</si>
  <si>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</si>
  <si>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</si>
  <si>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</si>
  <si>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</si>
  <si>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</si>
  <si>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</si>
  <si>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</si>
  <si>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</si>
  <si>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</si>
  <si>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</si>
  <si>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</si>
  <si>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</si>
  <si>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</si>
  <si>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</si>
  <si>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</si>
  <si>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</si>
  <si>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</si>
  <si>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</si>
  <si>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</si>
  <si>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</si>
  <si>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</si>
  <si>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</si>
  <si>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</si>
  <si>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</si>
  <si>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</si>
  <si>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</si>
  <si>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</si>
  <si>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</si>
  <si>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</si>
  <si>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</si>
  <si>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</si>
  <si>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</si>
  <si>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</si>
  <si>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</si>
  <si>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</si>
  <si>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</si>
  <si>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</si>
  <si>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</si>
  <si>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</si>
  <si>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</si>
  <si>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</si>
  <si>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</si>
  <si>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</si>
  <si>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</si>
  <si>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</si>
  <si>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</si>
  <si>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</si>
  <si>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</si>
  <si>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</si>
  <si>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</si>
  <si>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</si>
  <si>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</si>
  <si>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</si>
  <si>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</si>
  <si>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</si>
  <si>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</si>
  <si>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</si>
  <si>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</si>
  <si>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</si>
  <si>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</si>
  <si>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</si>
  <si>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</si>
  <si>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</si>
  <si>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</si>
  <si>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</si>
  <si>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</si>
  <si>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</si>
  <si>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</si>
  <si>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</si>
  <si>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</si>
  <si>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</si>
  <si>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</si>
  <si>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</si>
  <si>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</si>
  <si>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</si>
  <si>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</si>
  <si>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</si>
  <si>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</si>
  <si>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</si>
  <si>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</si>
  <si>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</si>
  <si>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</si>
  <si>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</si>
  <si>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</si>
  <si>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</si>
  <si>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</si>
  <si>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</si>
  <si>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</si>
  <si>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</si>
  <si>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</si>
  <si>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</si>
  <si>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</si>
  <si>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</si>
  <si>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</si>
  <si>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</si>
  <si>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</si>
  <si>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</si>
  <si>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</si>
  <si>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</si>
  <si>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</si>
  <si>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</si>
  <si>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</si>
  <si>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</si>
  <si>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</si>
  <si>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</si>
  <si>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</si>
  <si>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</si>
  <si>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</si>
  <si>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</si>
  <si>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</si>
  <si>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</si>
  <si>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</si>
  <si>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</si>
  <si>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</si>
  <si>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</si>
  <si>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</si>
  <si>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</si>
  <si>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</si>
  <si>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</si>
  <si>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</si>
  <si>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</si>
  <si>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</si>
  <si>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</si>
  <si>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</si>
  <si>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</si>
  <si>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</si>
  <si>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</si>
  <si>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</si>
  <si>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</si>
  <si>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</si>
  <si>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</si>
  <si>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</si>
  <si>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</si>
  <si>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</si>
  <si>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</si>
  <si>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</si>
  <si>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</si>
  <si>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</si>
  <si>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</si>
  <si>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</si>
  <si>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</si>
  <si>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</si>
  <si>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</si>
  <si>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</si>
  <si>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</si>
  <si>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</si>
  <si>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</si>
  <si>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</si>
  <si>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</si>
  <si>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</si>
  <si>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</si>
  <si>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</si>
  <si>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</si>
  <si>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</si>
  <si>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</si>
  <si>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</si>
  <si>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</si>
  <si>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</si>
  <si>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</si>
  <si>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</si>
  <si>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</si>
  <si>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</si>
  <si>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</si>
  <si>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</si>
  <si>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</si>
  <si>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</si>
  <si>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</si>
  <si>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</si>
  <si>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</si>
  <si>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</si>
  <si>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</si>
  <si>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</si>
  <si>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</si>
  <si>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</si>
  <si>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</si>
  <si>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</si>
  <si>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</si>
  <si>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</si>
  <si>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</si>
  <si>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</si>
  <si>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</si>
  <si>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</si>
  <si>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</si>
  <si>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</si>
  <si>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</si>
  <si>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</si>
  <si>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</si>
  <si>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</si>
  <si>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</si>
  <si>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</si>
  <si>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</si>
  <si>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</si>
  <si>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</si>
  <si>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</si>
  <si>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</si>
  <si>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</si>
  <si>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</si>
  <si>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</si>
  <si>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</si>
  <si>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</si>
  <si>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</si>
  <si>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</si>
  <si>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</si>
  <si>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</si>
  <si>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</si>
  <si>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</si>
  <si>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</si>
  <si>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</si>
  <si>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</si>
  <si>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</si>
  <si>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</si>
  <si>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</si>
  <si>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</si>
  <si>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</si>
  <si>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</si>
  <si>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</si>
  <si>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</si>
  <si>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</si>
  <si>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</si>
  <si>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</si>
  <si>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</si>
  <si>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</si>
  <si>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</si>
  <si>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</si>
  <si>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</si>
  <si>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</si>
  <si>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</si>
  <si>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</si>
  <si>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</si>
  <si>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</si>
  <si>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</si>
  <si>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</si>
  <si>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</si>
  <si>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</si>
  <si>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</si>
  <si>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</si>
  <si>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</si>
  <si>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</si>
  <si>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</si>
  <si>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</si>
  <si>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</si>
  <si>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</si>
  <si>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</si>
  <si>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</si>
  <si>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</si>
  <si>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</si>
  <si>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</si>
  <si>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</si>
  <si>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</si>
  <si>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</si>
  <si>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</si>
  <si>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</si>
  <si>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</si>
  <si>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</si>
  <si>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</si>
  <si>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</si>
  <si>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</si>
  <si>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</si>
  <si>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</si>
  <si>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</si>
  <si>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</si>
  <si>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</si>
  <si>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</si>
  <si>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</si>
  <si>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</si>
  <si>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</si>
  <si>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</si>
  <si>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</si>
  <si>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</si>
  <si>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</si>
  <si>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</si>
  <si>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</si>
  <si>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</si>
  <si>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</si>
  <si>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</si>
  <si>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</si>
  <si>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</si>
  <si>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</si>
  <si>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</si>
  <si>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</si>
  <si>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</si>
  <si>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</si>
  <si>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</si>
  <si>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</si>
  <si>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</si>
  <si>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</si>
  <si>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</si>
  <si>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</si>
  <si>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</si>
  <si>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</si>
  <si>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</si>
  <si>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</si>
  <si>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</si>
  <si>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</si>
  <si>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</si>
  <si>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</si>
  <si>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</si>
  <si>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</si>
  <si>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</si>
  <si>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</si>
  <si>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</si>
  <si>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</si>
  <si>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</si>
  <si>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</si>
  <si>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</si>
  <si>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</si>
  <si>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</si>
  <si>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</si>
  <si>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</si>
  <si>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</si>
  <si>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</si>
  <si>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</si>
  <si>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</si>
  <si>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</si>
  <si>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</si>
  <si>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</si>
  <si>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</si>
  <si>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</si>
  <si>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</si>
  <si>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</si>
  <si>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</si>
  <si>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</si>
  <si>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</si>
  <si>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</si>
  <si>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</si>
  <si>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</si>
  <si>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</si>
  <si>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</si>
  <si>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</si>
  <si>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</si>
  <si>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</si>
  <si>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</si>
  <si>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</si>
  <si>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</si>
  <si>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</si>
  <si>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</si>
  <si>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</si>
  <si>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</si>
  <si>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</si>
  <si>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</si>
  <si>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</si>
  <si>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</si>
  <si>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</si>
  <si>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</si>
  <si>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</si>
  <si>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</si>
  <si>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</si>
  <si>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</si>
  <si>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</si>
  <si>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</si>
  <si>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</si>
  <si>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</si>
  <si>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</si>
  <si>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</si>
  <si>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</si>
  <si>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</si>
  <si>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</si>
  <si>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</si>
  <si>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</si>
  <si>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</si>
  <si>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</si>
  <si>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</si>
  <si>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</si>
  <si>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</si>
  <si>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</si>
  <si>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</si>
  <si>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</si>
  <si>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</si>
  <si>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</si>
  <si>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</si>
  <si>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</si>
  <si>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</si>
  <si>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</si>
  <si>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</si>
  <si>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</si>
  <si>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</si>
  <si>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</si>
  <si>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</si>
  <si>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</si>
  <si>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</si>
  <si>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</si>
  <si>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</si>
  <si>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</si>
  <si>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</si>
  <si>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</si>
  <si>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</si>
  <si>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</si>
  <si>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</si>
  <si>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</si>
  <si>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</si>
  <si>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</si>
  <si>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</si>
  <si>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</si>
  <si>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</si>
  <si>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</si>
  <si>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</si>
  <si>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</si>
  <si>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</si>
  <si>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</si>
  <si>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</si>
  <si>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</si>
  <si>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</si>
  <si>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</si>
  <si>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</si>
  <si>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</si>
  <si>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</si>
  <si>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</si>
  <si>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</si>
  <si>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</si>
  <si>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</si>
  <si>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</si>
  <si>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</si>
  <si>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</si>
  <si>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</si>
  <si>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</si>
  <si>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</si>
  <si>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</si>
  <si>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</si>
  <si>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</si>
  <si>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</si>
  <si>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</si>
  <si>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</si>
  <si>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</si>
  <si>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</si>
  <si>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</si>
  <si>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</si>
  <si>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</si>
  <si>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</si>
  <si>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</si>
  <si>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</si>
  <si>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</si>
  <si>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</si>
  <si>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</si>
  <si>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</si>
  <si>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</si>
  <si>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</si>
  <si>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</si>
  <si>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</si>
  <si>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</si>
  <si>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</si>
  <si>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</si>
  <si>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</si>
  <si>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</si>
  <si>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</si>
  <si>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</si>
  <si>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</si>
  <si>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</si>
  <si>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</si>
  <si>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</si>
  <si>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</si>
  <si>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</si>
  <si>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</si>
  <si>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</si>
  <si>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</si>
  <si>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</si>
  <si>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</si>
  <si>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</si>
  <si>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</si>
  <si>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</si>
  <si>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</si>
  <si>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</si>
  <si>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</si>
  <si>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</si>
  <si>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</si>
  <si>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</si>
  <si>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</si>
  <si>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</si>
  <si>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</si>
  <si>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</si>
  <si>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</si>
  <si>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</si>
  <si>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</si>
  <si>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</si>
  <si>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</si>
  <si>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</si>
  <si>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</si>
  <si>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</si>
  <si>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</si>
  <si>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</si>
  <si>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</si>
  <si>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</si>
  <si>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</si>
  <si>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</si>
  <si>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</si>
  <si>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</si>
  <si>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</si>
  <si>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</si>
  <si>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</si>
  <si>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</si>
  <si>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</si>
  <si>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</si>
  <si>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</si>
  <si>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</si>
  <si>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</si>
  <si>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</si>
  <si>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</si>
  <si>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</si>
  <si>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</si>
  <si>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</si>
  <si>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</si>
  <si>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</si>
  <si>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</si>
  <si>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</si>
  <si>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</si>
  <si>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</si>
  <si>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</si>
  <si>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</si>
  <si>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</si>
  <si>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</si>
  <si>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</si>
  <si>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</si>
  <si>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</si>
  <si>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</si>
  <si>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</si>
  <si>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</si>
  <si>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</si>
  <si>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</si>
  <si>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</si>
  <si>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</si>
  <si>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</si>
  <si>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</si>
  <si>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</si>
  <si>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</si>
  <si>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</si>
  <si>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</si>
  <si>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</si>
  <si>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</si>
  <si>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</si>
  <si>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</si>
  <si>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</si>
  <si>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</si>
  <si>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</si>
  <si>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</si>
  <si>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</si>
  <si>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</si>
  <si>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</si>
  <si>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</si>
  <si>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</si>
  <si>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</si>
  <si>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</si>
  <si>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</si>
  <si>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</si>
  <si>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</si>
  <si>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</si>
  <si>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</si>
  <si>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</si>
  <si>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</si>
  <si>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</si>
  <si>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</si>
  <si>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</si>
  <si>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</si>
  <si>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</si>
  <si>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</si>
  <si>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</si>
  <si>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</si>
  <si>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</si>
  <si>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</si>
  <si>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</si>
  <si>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</si>
  <si>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</si>
  <si>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</si>
  <si>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</si>
  <si>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</si>
  <si>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</si>
  <si>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</si>
  <si>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</si>
  <si>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</si>
  <si>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</si>
  <si>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</si>
  <si>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</si>
  <si>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</si>
  <si>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</si>
  <si>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</si>
  <si>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</si>
  <si>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</si>
  <si>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</si>
  <si>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</si>
  <si>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</si>
  <si>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</si>
  <si>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</si>
  <si>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</si>
  <si>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</si>
  <si>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</si>
  <si>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</si>
  <si>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</si>
  <si>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</si>
  <si>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</si>
  <si>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</si>
  <si>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</si>
  <si>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</si>
  <si>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</si>
  <si>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</si>
  <si>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</si>
  <si>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</si>
  <si>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</si>
  <si>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</si>
  <si>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</si>
  <si>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</si>
  <si>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</si>
  <si>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</si>
  <si>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</si>
  <si>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</si>
  <si>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</si>
  <si>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</si>
  <si>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</si>
  <si>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</si>
  <si>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</si>
  <si>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</si>
  <si>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</si>
  <si>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</si>
  <si>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</si>
  <si>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</si>
  <si>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</si>
  <si>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</si>
  <si>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</si>
  <si>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</si>
  <si>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</si>
  <si>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</si>
  <si>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</si>
  <si>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</si>
  <si>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</si>
  <si>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</si>
  <si>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</si>
  <si>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</si>
  <si>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</si>
  <si>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</si>
  <si>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</si>
  <si>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</si>
  <si>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</si>
  <si>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</si>
  <si>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</si>
  <si>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</si>
  <si>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</si>
  <si>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</si>
  <si>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</si>
  <si>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</si>
  <si>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</si>
  <si>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</si>
  <si>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</si>
  <si>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</si>
  <si>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</si>
  <si>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</si>
  <si>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</si>
  <si>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</si>
  <si>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</si>
  <si>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</si>
  <si>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</si>
  <si>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</si>
  <si>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</si>
  <si>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</si>
  <si>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</si>
  <si>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</si>
  <si>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</si>
  <si>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</si>
  <si>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</si>
  <si>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</si>
  <si>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</si>
  <si>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</si>
  <si>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</si>
  <si>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</si>
  <si>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</si>
  <si>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</si>
  <si>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</si>
  <si>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</si>
  <si>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</si>
  <si>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</si>
  <si>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</si>
  <si>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</si>
  <si>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</si>
  <si>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</si>
  <si>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</si>
  <si>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</si>
  <si>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</si>
  <si>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</si>
  <si>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</si>
  <si>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</si>
  <si>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</si>
  <si>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</si>
  <si>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</si>
  <si>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</si>
  <si>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</si>
  <si>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</si>
  <si>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</si>
  <si>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</si>
  <si>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</si>
  <si>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</si>
  <si>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</si>
  <si>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</si>
  <si>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</si>
  <si>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</si>
  <si>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</si>
  <si>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</si>
  <si>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</si>
  <si>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</si>
  <si>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</si>
  <si>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</si>
  <si>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</si>
  <si>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</si>
  <si>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</si>
  <si>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</si>
  <si>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</si>
  <si>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</si>
  <si>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</si>
  <si>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</si>
  <si>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</si>
  <si>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</si>
  <si>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</si>
  <si>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</si>
  <si>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</si>
  <si>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</si>
  <si>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</si>
  <si>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</si>
  <si>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</si>
  <si>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</si>
  <si>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</si>
  <si>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</si>
  <si>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</si>
  <si>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</si>
  <si>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</si>
  <si>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</si>
  <si>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</si>
  <si>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</si>
  <si>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</si>
  <si>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</si>
  <si>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</si>
  <si>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</si>
  <si>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</si>
  <si>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</si>
  <si>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</si>
  <si>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</si>
  <si>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</si>
  <si>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</si>
  <si>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</si>
  <si>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</si>
  <si>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</si>
  <si>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</si>
  <si>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</si>
  <si>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</si>
  <si>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</si>
  <si>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</si>
  <si>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</si>
  <si>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</si>
  <si>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</si>
  <si>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</si>
  <si>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</si>
  <si>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</si>
  <si>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</si>
  <si>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</si>
  <si>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</si>
  <si>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</si>
  <si>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</si>
  <si>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</si>
  <si>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</si>
  <si>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</si>
  <si>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</si>
  <si>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</si>
  <si>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</si>
  <si>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</si>
  <si>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</si>
  <si>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</si>
  <si>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</si>
  <si>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</si>
  <si>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</si>
  <si>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</si>
  <si>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</si>
  <si>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</si>
  <si>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</si>
  <si>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</si>
  <si>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</si>
  <si>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</si>
  <si>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</si>
  <si>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</si>
  <si>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</si>
  <si>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</si>
  <si>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</si>
  <si>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</si>
  <si>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</si>
  <si>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</si>
  <si>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</si>
  <si>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</si>
  <si>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</si>
  <si>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</si>
  <si>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</si>
  <si>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</si>
  <si>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</si>
  <si>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</si>
  <si>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</si>
  <si>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</si>
  <si>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</si>
  <si>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</si>
  <si>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</si>
  <si>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</si>
  <si>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</si>
  <si>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</si>
  <si>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</si>
  <si>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</si>
  <si>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</si>
  <si>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</si>
  <si>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</si>
  <si>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</si>
  <si>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</si>
  <si>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</si>
  <si>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</si>
  <si>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</si>
  <si>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</si>
  <si>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</si>
  <si>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</si>
  <si>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</si>
  <si>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</si>
  <si>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</si>
  <si>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</si>
  <si>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</si>
  <si>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</si>
  <si>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</si>
  <si>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</si>
  <si>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</si>
  <si>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</si>
  <si>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</si>
  <si>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</si>
  <si>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</si>
  <si>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</si>
  <si>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</si>
  <si>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</si>
  <si>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</si>
  <si>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</si>
  <si>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</si>
  <si>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</si>
  <si>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</si>
  <si>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</si>
  <si>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</si>
  <si>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</si>
  <si>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</si>
  <si>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</si>
  <si>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</si>
  <si>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</si>
  <si>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</si>
  <si>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</si>
  <si>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</si>
  <si>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</si>
  <si>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</si>
  <si>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</si>
  <si>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</si>
  <si>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</si>
  <si>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</si>
  <si>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</si>
  <si>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</si>
  <si>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</si>
  <si>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</si>
  <si>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</si>
  <si>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</si>
  <si>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</si>
  <si>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</si>
  <si>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</si>
  <si>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</si>
  <si>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</si>
  <si>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</si>
  <si>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</si>
  <si>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</si>
  <si>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</si>
  <si>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</si>
  <si>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</si>
  <si>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</si>
  <si>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</si>
  <si>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</si>
  <si>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</si>
  <si>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</si>
  <si>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</si>
  <si>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</si>
  <si>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</si>
  <si>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</si>
  <si>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</si>
  <si>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</si>
  <si>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</si>
  <si>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</si>
  <si>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</si>
  <si>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</si>
  <si>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</si>
  <si>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</si>
  <si>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</si>
  <si>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</si>
  <si>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</si>
  <si>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</si>
  <si>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</si>
  <si>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</si>
  <si>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</si>
  <si>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</si>
  <si>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</si>
  <si>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</si>
  <si>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</si>
  <si>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</si>
  <si>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</si>
  <si>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</si>
  <si>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</si>
  <si>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</si>
  <si>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</si>
  <si>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</si>
  <si>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</si>
  <si>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</si>
  <si>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</si>
  <si>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</si>
  <si>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</si>
  <si>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</si>
  <si>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</si>
  <si>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</si>
  <si>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</si>
  <si>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</si>
  <si>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</si>
  <si>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</si>
  <si>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</si>
  <si>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</si>
  <si>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</si>
  <si>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</si>
  <si>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</si>
  <si>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</si>
  <si>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</si>
  <si>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</si>
  <si>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</si>
  <si>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</si>
  <si>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</si>
  <si>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</si>
  <si>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</si>
  <si>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</si>
  <si>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</si>
  <si>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</si>
  <si>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</si>
  <si>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</si>
  <si>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</si>
  <si>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</si>
  <si>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</si>
  <si>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</si>
  <si>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</si>
  <si>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</si>
  <si>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</si>
  <si>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</si>
  <si>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</si>
  <si>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</si>
  <si>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</si>
  <si>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</si>
  <si>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</si>
  <si>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</si>
  <si>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</si>
  <si>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</si>
  <si>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</si>
  <si>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</si>
  <si>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</si>
  <si>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</si>
  <si>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</si>
  <si>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</si>
  <si>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</si>
  <si>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</si>
  <si>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</si>
  <si>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</si>
  <si>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</si>
  <si>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</si>
  <si>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</si>
  <si>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</si>
  <si>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</si>
  <si>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</si>
  <si>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</si>
  <si>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</si>
  <si>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</si>
  <si>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</si>
  <si>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</si>
  <si>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</si>
  <si>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</si>
  <si>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</si>
  <si>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</si>
  <si>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</si>
  <si>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</si>
  <si>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</si>
  <si>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</si>
  <si>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</si>
  <si>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</si>
  <si>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</si>
  <si>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</si>
  <si>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</si>
  <si>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</si>
  <si>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</si>
  <si>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</si>
  <si>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</si>
  <si>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</si>
  <si>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</si>
  <si>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</si>
  <si>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</si>
  <si>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</si>
  <si>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</si>
  <si>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</si>
  <si>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</si>
  <si>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</si>
  <si>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</si>
  <si>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</si>
  <si>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</si>
  <si>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</si>
  <si>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</si>
  <si>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</si>
  <si>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</si>
  <si>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</si>
  <si>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</si>
  <si>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</si>
  <si>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</si>
  <si>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</si>
  <si>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</si>
  <si>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</si>
  <si>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</si>
  <si>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</si>
  <si>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</si>
  <si>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</si>
  <si>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</si>
  <si>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</si>
  <si>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</si>
  <si>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</si>
  <si>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</si>
  <si>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</si>
  <si>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</si>
  <si>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</si>
  <si>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</si>
  <si>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</si>
  <si>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</si>
  <si>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</si>
  <si>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</si>
  <si>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</si>
  <si>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</si>
  <si>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</si>
  <si>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</si>
  <si>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</si>
  <si>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</si>
  <si>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</si>
  <si>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</si>
  <si>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</si>
  <si>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</si>
  <si>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</si>
  <si>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</si>
  <si>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</si>
  <si>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</si>
  <si>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</si>
  <si>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</si>
  <si>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</si>
  <si>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</si>
  <si>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</si>
  <si>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</si>
  <si>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</si>
  <si>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</si>
  <si>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</si>
  <si>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</si>
  <si>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</si>
  <si>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</si>
  <si>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</si>
  <si>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</si>
  <si>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</si>
  <si>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</si>
  <si>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</si>
  <si>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</si>
  <si>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</si>
  <si>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</si>
  <si>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</si>
  <si>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</si>
  <si>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</si>
  <si>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</si>
  <si>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</si>
  <si>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</si>
  <si>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</si>
  <si>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</si>
  <si>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</si>
  <si>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</si>
  <si>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</si>
  <si>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</si>
  <si>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</si>
  <si>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</si>
  <si>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</si>
  <si>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</si>
  <si>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</si>
  <si>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</si>
  <si>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</si>
  <si>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</si>
  <si>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</si>
  <si>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</si>
  <si>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</si>
  <si>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</si>
  <si>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</si>
  <si>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</si>
  <si>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</si>
  <si>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</si>
  <si>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</si>
  <si>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</si>
  <si>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</si>
  <si>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</si>
  <si>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</si>
  <si>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</si>
  <si>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</si>
  <si>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</si>
  <si>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</si>
  <si>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</si>
  <si>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</si>
  <si>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</si>
  <si>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</si>
  <si>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</si>
  <si>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</si>
  <si>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</si>
  <si>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</si>
  <si>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</si>
  <si>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</si>
  <si>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</si>
  <si>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</si>
  <si>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</si>
  <si>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</si>
  <si>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</si>
  <si>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</si>
  <si>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</si>
  <si>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</si>
  <si>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</si>
  <si>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</si>
  <si>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</si>
  <si>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</si>
  <si>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</si>
  <si>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</si>
  <si>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</si>
  <si>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</si>
  <si>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</si>
  <si>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</si>
  <si>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</si>
  <si>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</si>
  <si>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</si>
  <si>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</si>
  <si>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</si>
  <si>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</si>
  <si>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</si>
  <si>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</si>
  <si>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</si>
  <si>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</si>
  <si>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</si>
  <si>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</si>
  <si>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</si>
  <si>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</si>
  <si>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</si>
  <si>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</si>
  <si>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</si>
  <si>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</si>
  <si>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</si>
  <si>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</si>
  <si>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</si>
  <si>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</si>
  <si>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</si>
  <si>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</si>
  <si>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</si>
  <si>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</si>
  <si>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</si>
  <si>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</si>
  <si>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</si>
  <si>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</si>
  <si>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</si>
  <si>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</si>
  <si>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</si>
  <si>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</si>
  <si>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</si>
  <si>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</si>
  <si>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</si>
  <si>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</si>
  <si>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</si>
  <si>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</si>
  <si>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</si>
  <si>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</si>
  <si>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</si>
  <si>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</si>
  <si>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</si>
  <si>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</si>
  <si>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</si>
  <si>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</si>
  <si>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</si>
  <si>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</si>
  <si>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</si>
  <si>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</si>
  <si>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</si>
  <si>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</si>
  <si>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</si>
  <si>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</si>
  <si>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</si>
  <si>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</si>
  <si>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</si>
  <si>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</si>
  <si>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</si>
  <si>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</si>
  <si>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</si>
  <si>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</si>
  <si>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</si>
  <si>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</si>
  <si>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</si>
  <si>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</si>
  <si>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</si>
  <si>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</si>
  <si>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</si>
  <si>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</si>
  <si>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</si>
  <si>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</si>
  <si>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</si>
  <si>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</si>
  <si>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</si>
  <si>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</si>
  <si>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</si>
  <si>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</si>
  <si>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</si>
  <si>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</si>
  <si>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</si>
  <si>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</si>
  <si>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</si>
  <si>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</si>
  <si>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</si>
  <si>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</si>
  <si>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</si>
  <si>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</si>
  <si>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</si>
  <si>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</si>
  <si>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</si>
  <si>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</si>
  <si>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</si>
  <si>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</si>
  <si>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</si>
  <si>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</si>
  <si>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</si>
  <si>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</si>
  <si>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</si>
  <si>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</si>
  <si>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</si>
  <si>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</si>
  <si>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</si>
  <si>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</si>
  <si>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</si>
  <si>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</si>
  <si>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</si>
  <si>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</si>
  <si>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</si>
  <si>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</si>
  <si>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</si>
  <si>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</si>
  <si>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</si>
  <si>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</si>
  <si>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</si>
  <si>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</si>
  <si>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</si>
  <si>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</si>
  <si>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</si>
  <si>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</si>
  <si>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</si>
  <si>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</si>
  <si>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</si>
  <si>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</si>
  <si>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</si>
  <si>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</si>
  <si>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</si>
  <si>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</si>
  <si>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</si>
  <si>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</si>
  <si>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</si>
  <si>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</si>
  <si>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</si>
  <si>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</si>
  <si>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</si>
  <si>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</si>
  <si>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</si>
  <si>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</si>
  <si>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</si>
  <si>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</si>
  <si>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</si>
  <si>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</si>
  <si>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</si>
  <si>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</si>
  <si>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</si>
  <si>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</si>
  <si>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</si>
  <si>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</si>
  <si>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</si>
  <si>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</si>
  <si>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</si>
  <si>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</si>
  <si>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</si>
  <si>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</si>
  <si>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</si>
  <si>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</si>
  <si>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</si>
  <si>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</si>
  <si>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</si>
  <si>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</si>
  <si>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</si>
  <si>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</si>
  <si>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</si>
  <si>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</si>
  <si>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</si>
  <si>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</si>
  <si>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</si>
  <si>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</si>
  <si>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</si>
  <si>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</si>
  <si>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</si>
  <si>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</si>
  <si>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</si>
  <si>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</si>
  <si>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</si>
  <si>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</si>
  <si>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</si>
  <si>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</si>
  <si>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</si>
  <si>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</si>
  <si>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</si>
  <si>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</si>
  <si>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</si>
  <si>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</si>
  <si>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</si>
  <si>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</si>
  <si>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</si>
  <si>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</si>
  <si>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</si>
  <si>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</si>
  <si>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</si>
  <si>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</si>
  <si>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</si>
  <si>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</si>
  <si>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</si>
  <si>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</si>
  <si>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</si>
  <si>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</si>
  <si>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</si>
  <si>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</si>
  <si>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</si>
  <si>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</si>
  <si>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</si>
  <si>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</si>
  <si>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</si>
  <si>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</si>
  <si>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</si>
  <si>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</si>
  <si>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</si>
  <si>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</si>
  <si>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</si>
  <si>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</si>
  <si>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</si>
  <si>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</si>
  <si>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</si>
  <si>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</si>
  <si>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</si>
  <si>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</si>
  <si>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</si>
  <si>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</si>
  <si>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</si>
  <si>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</si>
  <si>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</si>
  <si>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</si>
  <si>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</si>
  <si>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</si>
  <si>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</si>
  <si>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</si>
  <si>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</si>
  <si>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</si>
  <si>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</si>
  <si>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</si>
  <si>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</si>
  <si>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</si>
  <si>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</si>
  <si>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</si>
  <si>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</si>
  <si>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</si>
  <si>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</si>
  <si>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</si>
  <si>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</si>
  <si>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</si>
  <si>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</si>
  <si>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</si>
  <si>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</si>
  <si>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</si>
  <si>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</si>
  <si>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</si>
  <si>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</si>
  <si>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</si>
  <si>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</si>
  <si>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</si>
  <si>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</si>
  <si>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</si>
  <si>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</si>
  <si>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</si>
  <si>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</si>
  <si>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</si>
  <si>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</si>
  <si>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</si>
  <si>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</si>
  <si>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</si>
  <si>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</si>
  <si>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</si>
  <si>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</si>
  <si>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</si>
  <si>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</si>
  <si>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</si>
  <si>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</si>
  <si>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</si>
  <si>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</si>
  <si>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</si>
  <si>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</si>
  <si>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</si>
  <si>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</si>
  <si>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</si>
  <si>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</si>
  <si>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</si>
  <si>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</si>
  <si>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</si>
  <si>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</si>
  <si>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</si>
  <si>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</si>
  <si>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</si>
  <si>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</si>
  <si>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</si>
  <si>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</si>
  <si>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</si>
  <si>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</si>
  <si>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</si>
  <si>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</si>
  <si>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</si>
  <si>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</si>
  <si>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</si>
  <si>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</si>
  <si>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</si>
  <si>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</si>
  <si>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</si>
  <si>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</si>
  <si>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</si>
  <si>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</si>
  <si>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</si>
  <si>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</si>
  <si>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</si>
  <si>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</si>
  <si>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</si>
  <si>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</si>
  <si>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</si>
  <si>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</si>
  <si>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</si>
  <si>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</si>
  <si>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</si>
  <si>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</si>
  <si>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</si>
  <si>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</si>
  <si>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</si>
  <si>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</si>
  <si>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</si>
  <si>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</si>
  <si>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</si>
  <si>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</si>
  <si>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</si>
  <si>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</si>
  <si>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</si>
  <si>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</si>
  <si>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</si>
  <si>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</si>
  <si>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</si>
  <si>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</si>
  <si>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</si>
  <si>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</si>
  <si>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</si>
  <si>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</si>
  <si>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</si>
  <si>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</si>
  <si>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</si>
  <si>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</si>
  <si>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</si>
  <si>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</si>
  <si>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</si>
  <si>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</si>
  <si>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</si>
  <si>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</si>
  <si>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</si>
  <si>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</si>
  <si>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</si>
  <si>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</si>
  <si>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</si>
  <si>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</si>
  <si>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</si>
  <si>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</si>
  <si>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</si>
  <si>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</si>
  <si>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</si>
  <si>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</si>
  <si>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</si>
  <si>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</si>
  <si>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</si>
  <si>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</si>
  <si>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</si>
  <si>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</si>
  <si>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</si>
  <si>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</si>
  <si>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</si>
  <si>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</si>
  <si>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</si>
  <si>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</si>
  <si>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</si>
  <si>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</si>
  <si>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</si>
  <si>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</si>
  <si>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</si>
  <si>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</si>
  <si>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</si>
  <si>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</si>
  <si>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</si>
  <si>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</si>
  <si>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</si>
  <si>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</si>
  <si>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</si>
  <si>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</si>
  <si>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</si>
  <si>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</si>
  <si>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</si>
  <si>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</si>
  <si>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</si>
  <si>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</si>
  <si>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</si>
  <si>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</si>
  <si>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</si>
  <si>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</si>
  <si>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</si>
  <si>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</si>
  <si>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</si>
  <si>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</si>
  <si>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</si>
  <si>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</si>
  <si>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</si>
  <si>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</si>
  <si>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</si>
  <si>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</si>
  <si>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</si>
  <si>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</si>
  <si>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</si>
  <si>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</si>
  <si>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</si>
  <si>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</si>
  <si>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</si>
  <si>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</si>
  <si>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</si>
  <si>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</si>
  <si>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</si>
  <si>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</si>
  <si>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</si>
  <si>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</si>
  <si>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</si>
  <si>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</si>
  <si>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</si>
  <si>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</si>
  <si>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</si>
  <si>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</si>
  <si>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</si>
  <si>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</si>
  <si>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</si>
  <si>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</si>
  <si>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</si>
  <si>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</si>
  <si>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</si>
  <si>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</si>
  <si>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</si>
  <si>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</si>
  <si>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</si>
  <si>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</si>
  <si>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</si>
  <si>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</si>
  <si>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</si>
  <si>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</si>
  <si>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</si>
  <si>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</si>
  <si>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</si>
  <si>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</si>
  <si>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</si>
  <si>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</si>
  <si>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</si>
  <si>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</si>
  <si>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</si>
  <si>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</si>
  <si>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</si>
  <si>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</si>
  <si>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</si>
  <si>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</si>
  <si>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</si>
  <si>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</si>
  <si>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</si>
  <si>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</si>
  <si>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</si>
  <si>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</si>
  <si>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</si>
  <si>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</si>
  <si>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</si>
  <si>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</si>
  <si>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</si>
  <si>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</si>
  <si>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</si>
  <si>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</si>
  <si>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</si>
  <si>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</si>
  <si>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</si>
  <si>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</si>
  <si>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</si>
  <si>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</si>
  <si>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</si>
  <si>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</si>
  <si>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</si>
  <si>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</si>
  <si>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</si>
  <si>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</si>
  <si>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</si>
  <si>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</si>
  <si>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</si>
  <si>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</si>
  <si>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</si>
  <si>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</si>
  <si>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</si>
  <si>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</si>
  <si>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</si>
  <si>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</si>
  <si>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</si>
  <si>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</si>
  <si>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</si>
  <si>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</si>
  <si>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</si>
  <si>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</si>
  <si>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</si>
  <si>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</si>
  <si>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</si>
  <si>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</si>
  <si>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</si>
  <si>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</si>
  <si>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</si>
  <si>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</si>
  <si>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</si>
  <si>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</si>
  <si>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</si>
  <si>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</si>
  <si>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</si>
  <si>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</si>
  <si>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</si>
  <si>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</si>
  <si>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</si>
  <si>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</si>
  <si>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</si>
  <si>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</si>
  <si>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</si>
  <si>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</si>
  <si>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</si>
  <si>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</si>
  <si>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</si>
  <si>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</si>
  <si>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</si>
  <si>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</si>
  <si>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</si>
  <si>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</si>
  <si>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</si>
  <si>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</si>
  <si>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</si>
  <si>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</si>
  <si>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</si>
  <si>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</si>
  <si>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</si>
  <si>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</si>
  <si>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</si>
  <si>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</si>
  <si>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</si>
  <si>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</si>
  <si>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</si>
  <si>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</si>
  <si>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</si>
  <si>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</si>
  <si>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</si>
  <si>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</si>
  <si>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</si>
  <si>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</si>
  <si>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</si>
  <si>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</si>
  <si>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</si>
  <si>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</si>
  <si>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</si>
  <si>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</si>
  <si>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</si>
  <si>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</si>
  <si>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</si>
  <si>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</si>
  <si>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</si>
  <si>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</si>
  <si>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</si>
  <si>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</si>
  <si>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</si>
  <si>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</si>
  <si>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</si>
  <si>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</si>
  <si>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</si>
  <si>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</si>
  <si>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</si>
  <si>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</si>
  <si>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</si>
  <si>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</si>
  <si>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</si>
  <si>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</si>
  <si>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</si>
  <si>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</si>
  <si>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</si>
  <si>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</si>
  <si>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</si>
  <si>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</si>
  <si>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</si>
  <si>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</si>
  <si>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</si>
  <si>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</si>
  <si>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</si>
  <si>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</si>
  <si>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</si>
  <si>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</si>
  <si>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</si>
  <si>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</si>
  <si>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</si>
  <si>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</si>
  <si>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</si>
  <si>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</si>
  <si>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</si>
  <si>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</si>
  <si>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</si>
  <si>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</si>
  <si>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</si>
  <si>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</si>
  <si>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</si>
  <si>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</si>
  <si>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</si>
  <si>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</si>
  <si>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</si>
  <si>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</si>
  <si>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</si>
  <si>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</si>
  <si>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</si>
  <si>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</si>
  <si>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</si>
  <si>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</si>
  <si>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</si>
  <si>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</si>
  <si>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</si>
  <si>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</si>
  <si>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</si>
  <si>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</si>
  <si>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</si>
  <si>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</si>
  <si>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</si>
  <si>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</si>
  <si>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</si>
  <si>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</si>
  <si>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</si>
  <si>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</si>
  <si>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</si>
  <si>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</si>
  <si>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</si>
  <si>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</si>
  <si>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</si>
  <si>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</si>
  <si>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</si>
  <si>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</si>
  <si>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</si>
  <si>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</si>
  <si>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</si>
  <si>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</si>
  <si>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</si>
  <si>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</si>
  <si>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</si>
  <si>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</si>
  <si>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</si>
  <si>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</si>
  <si>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</si>
  <si>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</si>
  <si>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</si>
  <si>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</si>
  <si>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</si>
  <si>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</si>
  <si>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</si>
  <si>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</si>
  <si>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</si>
  <si>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</si>
  <si>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</si>
  <si>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</si>
  <si>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</si>
  <si>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</si>
  <si>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</si>
  <si>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</si>
  <si>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</si>
  <si>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</si>
  <si>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</si>
  <si>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</si>
  <si>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</si>
  <si>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</si>
  <si>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</si>
  <si>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</si>
  <si>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</si>
  <si>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</si>
  <si>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</si>
  <si>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</si>
  <si>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</si>
  <si>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</si>
  <si>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</si>
  <si>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</si>
  <si>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</si>
  <si>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</si>
  <si>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</si>
  <si>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</si>
  <si>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</si>
  <si>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</si>
  <si>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</si>
  <si>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</si>
  <si>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</si>
  <si>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</si>
  <si>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</si>
  <si>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</si>
  <si>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</si>
  <si>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</si>
  <si>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</si>
  <si>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</si>
  <si>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</si>
  <si>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</si>
  <si>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</si>
  <si>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</si>
  <si>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</si>
  <si>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</si>
  <si>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</si>
  <si>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</si>
  <si>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</si>
  <si>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</si>
  <si>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</si>
  <si>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</si>
  <si>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</si>
  <si>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</si>
  <si>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</si>
  <si>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</si>
  <si>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</si>
  <si>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</si>
  <si>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</si>
  <si>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</si>
  <si>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</si>
  <si>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</si>
  <si>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</si>
  <si>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</si>
  <si>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</si>
  <si>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</si>
  <si>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</si>
  <si>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</si>
  <si>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</si>
  <si>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</si>
  <si>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</si>
  <si>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</si>
  <si>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</si>
  <si>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</si>
  <si>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</si>
  <si>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</si>
  <si>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</si>
  <si>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</si>
  <si>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</si>
  <si>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</si>
  <si>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</si>
  <si>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</si>
  <si>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</si>
  <si>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</si>
  <si>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</si>
  <si>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</si>
  <si>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</si>
  <si>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</si>
  <si>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</si>
  <si>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</si>
  <si>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</si>
  <si>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</si>
  <si>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</si>
  <si>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</si>
  <si>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</si>
  <si>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</si>
  <si>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</si>
  <si>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</si>
  <si>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</si>
  <si>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</si>
  <si>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</si>
  <si>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</si>
  <si>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</si>
  <si>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</si>
  <si>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</si>
  <si>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</si>
  <si>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</si>
  <si>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</si>
  <si>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</si>
  <si>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</si>
  <si>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</si>
  <si>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</si>
  <si>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</si>
  <si>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</si>
  <si>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</si>
  <si>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</si>
  <si>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</si>
  <si>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</si>
  <si>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</si>
  <si>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</si>
  <si>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</si>
  <si>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</si>
  <si>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</si>
  <si>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</si>
  <si>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</si>
  <si>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</si>
  <si>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</si>
  <si>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</si>
  <si>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</si>
  <si>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</si>
  <si>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</si>
  <si>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</si>
  <si>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</si>
  <si>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</si>
  <si>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</si>
  <si>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</si>
  <si>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</si>
  <si>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</si>
  <si>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</si>
  <si>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</si>
  <si>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</si>
  <si>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</si>
  <si>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</si>
  <si>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</si>
  <si>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</si>
  <si>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</si>
  <si>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</si>
  <si>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</si>
  <si>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</si>
  <si>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</si>
  <si>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</si>
  <si>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</si>
  <si>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</si>
  <si>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</si>
  <si>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</si>
  <si>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</si>
  <si>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</si>
  <si>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</si>
  <si>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</si>
  <si>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</si>
  <si>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</si>
  <si>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</si>
  <si>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</si>
  <si>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</si>
  <si>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</si>
  <si>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</si>
  <si>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</si>
  <si>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</si>
  <si>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</si>
  <si>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</si>
  <si>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</si>
  <si>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</si>
  <si>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</si>
  <si>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</si>
  <si>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</si>
  <si>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</si>
  <si>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</si>
  <si>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</si>
  <si>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</si>
  <si>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</si>
  <si>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</si>
  <si>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</si>
  <si>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</si>
  <si>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</si>
  <si>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</si>
  <si>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</si>
  <si>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</si>
  <si>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</si>
  <si>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</si>
  <si>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</si>
  <si>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</si>
  <si>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</si>
  <si>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</si>
  <si>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</si>
  <si>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</si>
  <si>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</si>
  <si>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</si>
  <si>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</si>
  <si>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</si>
  <si>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</si>
  <si>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</si>
  <si>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</si>
  <si>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</si>
  <si>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</si>
  <si>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</si>
  <si>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</si>
  <si>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</si>
  <si>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</si>
  <si>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</si>
  <si>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</si>
  <si>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</si>
  <si>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</si>
  <si>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</si>
  <si>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</si>
  <si>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</si>
  <si>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</si>
  <si>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</si>
  <si>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</si>
  <si>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</si>
  <si>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</si>
  <si>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</si>
  <si>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</si>
  <si>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</si>
  <si>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</si>
  <si>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</si>
  <si>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</si>
  <si>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</si>
  <si>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</si>
  <si>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</si>
  <si>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</si>
  <si>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</si>
  <si>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</si>
  <si>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</si>
  <si>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</si>
  <si>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</si>
  <si>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</si>
  <si>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</si>
  <si>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</si>
  <si>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</si>
  <si>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</si>
  <si>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</si>
  <si>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</si>
  <si>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</si>
  <si>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</si>
  <si>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</si>
  <si>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</si>
  <si>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</si>
  <si>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</si>
  <si>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</si>
  <si>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</si>
  <si>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</si>
  <si>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</si>
  <si>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</si>
  <si>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</si>
  <si>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</si>
  <si>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</si>
  <si>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</si>
  <si>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</si>
  <si>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</si>
  <si>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</si>
  <si>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</si>
  <si>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</si>
  <si>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</si>
  <si>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</si>
  <si>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</si>
  <si>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</si>
  <si>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</si>
  <si>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</si>
  <si>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</si>
  <si>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</si>
  <si>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</si>
  <si>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</si>
  <si>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</si>
  <si>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</si>
  <si>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</si>
  <si>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</si>
  <si>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</si>
  <si>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</si>
  <si>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</si>
  <si>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</si>
  <si>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</si>
  <si>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</si>
  <si>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</si>
  <si>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</si>
  <si>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</si>
  <si>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</si>
  <si>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</si>
  <si>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</si>
  <si>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</si>
  <si>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</si>
  <si>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</si>
  <si>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</si>
  <si>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</si>
  <si>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</si>
  <si>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</si>
  <si>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</si>
  <si>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</si>
  <si>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</si>
  <si>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</si>
  <si>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</si>
  <si>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</si>
  <si>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</si>
  <si>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</si>
  <si>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</si>
  <si>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</si>
  <si>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</si>
  <si>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</si>
  <si>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</si>
  <si>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</si>
  <si>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</si>
  <si>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</si>
  <si>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</si>
  <si>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</si>
  <si>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</si>
  <si>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</si>
  <si>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</si>
  <si>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</si>
  <si>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</si>
  <si>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</si>
  <si>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</si>
  <si>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</si>
  <si>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</si>
  <si>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</si>
  <si>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</si>
  <si>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</si>
  <si>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</si>
  <si>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</si>
  <si>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</si>
  <si>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</si>
  <si>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</si>
  <si>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</si>
  <si>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</si>
  <si>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</si>
  <si>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</si>
  <si>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</si>
  <si>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</si>
  <si>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</si>
  <si>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</si>
  <si>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</si>
  <si>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</si>
  <si>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</si>
  <si>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</si>
  <si>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</si>
  <si>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</si>
  <si>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</si>
  <si>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</si>
  <si>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</si>
  <si>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</si>
  <si>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</si>
  <si>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</si>
  <si>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</si>
  <si>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</si>
  <si>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</si>
  <si>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</si>
  <si>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</si>
  <si>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</si>
  <si>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</si>
  <si>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</si>
  <si>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</si>
  <si>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</si>
  <si>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</si>
  <si>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</si>
  <si>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</si>
  <si>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</si>
  <si>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</si>
  <si>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</si>
  <si>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</si>
  <si>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</si>
  <si>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</si>
  <si>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</si>
  <si>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</si>
  <si>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</si>
  <si>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</si>
  <si>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</si>
  <si>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</si>
  <si>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</si>
  <si>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</si>
  <si>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</si>
  <si>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</si>
  <si>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</si>
  <si>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</si>
  <si>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</si>
  <si>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</si>
  <si>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</si>
  <si>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</si>
  <si>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</si>
  <si>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</si>
  <si>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</si>
  <si>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</si>
  <si>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</si>
  <si>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</si>
  <si>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</si>
  <si>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</si>
  <si>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</si>
  <si>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</si>
  <si>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</si>
  <si>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</si>
  <si>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</si>
  <si>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</si>
  <si>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</si>
  <si>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</si>
  <si>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</si>
  <si>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</si>
  <si>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</si>
  <si>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</si>
  <si>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</si>
  <si>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</si>
  <si>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</si>
  <si>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</si>
  <si>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</si>
  <si>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</si>
  <si>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</si>
  <si>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</si>
  <si>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</si>
  <si>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</si>
  <si>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</si>
  <si>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</si>
  <si>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</si>
  <si>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</si>
  <si>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</si>
  <si>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</si>
  <si>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</si>
  <si>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</si>
  <si>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</si>
  <si>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</si>
  <si>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</si>
  <si>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</si>
  <si>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</si>
  <si>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</si>
  <si>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</si>
  <si>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</si>
  <si>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</si>
  <si>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</si>
  <si>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</si>
  <si>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</si>
  <si>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</si>
  <si>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</si>
  <si>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</si>
  <si>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</si>
  <si>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</si>
  <si>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</si>
  <si>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</si>
  <si>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</si>
  <si>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</si>
  <si>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</si>
  <si>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</si>
  <si>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</si>
  <si>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</si>
  <si>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</si>
  <si>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</si>
  <si>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</si>
  <si>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</si>
  <si>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</si>
  <si>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</si>
  <si>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</si>
  <si>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</si>
  <si>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</si>
  <si>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</si>
  <si>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</si>
  <si>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</si>
  <si>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</si>
  <si>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</si>
  <si>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</si>
  <si>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</si>
  <si>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</si>
  <si>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</si>
  <si>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</si>
  <si>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</si>
  <si>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</si>
  <si>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</si>
  <si>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</si>
  <si>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</si>
  <si>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</si>
  <si>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</si>
  <si>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</si>
  <si>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</si>
  <si>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</si>
  <si>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</si>
  <si>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</si>
  <si>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</si>
  <si>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</si>
  <si>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</si>
  <si>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</si>
  <si>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</si>
  <si>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</si>
  <si>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</si>
  <si>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</si>
  <si>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</si>
  <si>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</si>
  <si>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</si>
  <si>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</si>
  <si>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</si>
  <si>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</si>
  <si>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</si>
  <si>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</si>
  <si>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</si>
  <si>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</si>
  <si>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</si>
  <si>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</si>
  <si>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</si>
  <si>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</si>
  <si>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</si>
  <si>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</si>
  <si>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</si>
  <si>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</si>
  <si>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</si>
  <si>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</si>
  <si>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</si>
  <si>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</si>
  <si>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</si>
  <si>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</si>
  <si>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</si>
  <si>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</si>
  <si>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</si>
  <si>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</si>
  <si>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</si>
  <si>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</si>
  <si>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</si>
  <si>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</si>
  <si>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</si>
  <si>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</si>
  <si>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</si>
  <si>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</si>
  <si>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</si>
  <si>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</si>
  <si>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</si>
  <si>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</si>
  <si>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</si>
  <si>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</si>
  <si>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</si>
  <si>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</si>
  <si>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</si>
  <si>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</si>
  <si>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</si>
  <si>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</si>
  <si>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</si>
  <si>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</si>
  <si>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</si>
  <si>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</si>
  <si>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</si>
  <si>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</si>
  <si>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</si>
  <si>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</si>
  <si>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</si>
  <si>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</si>
  <si>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</si>
  <si>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</si>
  <si>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</si>
  <si>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</si>
  <si>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</si>
  <si>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</si>
  <si>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</si>
  <si>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</si>
  <si>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</si>
  <si>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</si>
  <si>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</si>
  <si>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</si>
  <si>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</si>
  <si>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</si>
  <si>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</si>
  <si>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</si>
  <si>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</si>
  <si>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</si>
  <si>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</si>
  <si>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</si>
  <si>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</si>
  <si>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</si>
  <si>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</si>
  <si>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</si>
  <si>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</si>
  <si>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</si>
  <si>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</si>
  <si>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</si>
  <si>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</si>
  <si>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</si>
  <si>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</si>
  <si>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</si>
  <si>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</si>
  <si>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</si>
  <si>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</si>
  <si>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</si>
  <si>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</si>
  <si>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</si>
  <si>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</si>
  <si>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</si>
  <si>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</si>
  <si>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</si>
  <si>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</si>
  <si>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</si>
  <si>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</si>
  <si>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</si>
  <si>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</si>
  <si>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</si>
  <si>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</si>
  <si>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</si>
  <si>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</si>
  <si>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</si>
  <si>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</si>
  <si>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</si>
  <si>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</si>
  <si>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</si>
  <si>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</si>
  <si>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</si>
  <si>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</si>
  <si>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</si>
  <si>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</si>
  <si>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</si>
  <si>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</si>
  <si>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</si>
  <si>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</si>
  <si>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</si>
  <si>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</si>
  <si>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</si>
  <si>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</si>
  <si>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</si>
  <si>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</si>
  <si>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</si>
  <si>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</si>
  <si>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</si>
  <si>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</si>
  <si>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</si>
  <si>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</si>
  <si>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</si>
  <si>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</si>
  <si>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</si>
  <si>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</si>
  <si>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</si>
  <si>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</si>
  <si>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</si>
  <si>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</si>
  <si>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</si>
  <si>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</si>
  <si>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</si>
  <si>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</si>
  <si>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</si>
  <si>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</si>
  <si>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</si>
  <si>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</si>
  <si>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</si>
  <si>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</si>
  <si>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</si>
  <si>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</si>
  <si>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</si>
  <si>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</si>
  <si>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</si>
  <si>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</si>
  <si>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</si>
  <si>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</si>
  <si>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</si>
  <si>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</si>
  <si>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</si>
  <si>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</si>
  <si>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</si>
  <si>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</si>
  <si>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</si>
  <si>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</si>
  <si>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</si>
  <si>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</si>
  <si>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</si>
  <si>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</si>
  <si>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</si>
  <si>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</si>
  <si>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</si>
  <si>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</si>
  <si>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</si>
  <si>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</si>
  <si>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</si>
  <si>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</si>
  <si>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</si>
  <si>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</si>
  <si>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</si>
  <si>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</si>
  <si>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</si>
  <si>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</si>
  <si>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</si>
  <si>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</si>
  <si>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</si>
  <si>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</si>
  <si>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</si>
  <si>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</si>
  <si>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</si>
  <si>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</si>
  <si>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</si>
  <si>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</si>
  <si>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</si>
  <si>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</si>
  <si>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</si>
  <si>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</si>
  <si>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</si>
  <si>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</si>
  <si>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</si>
  <si>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</si>
  <si>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</si>
  <si>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</si>
  <si>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</si>
  <si>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</si>
  <si>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</si>
  <si>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</si>
  <si>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</si>
  <si>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</si>
  <si>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</si>
  <si>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</si>
  <si>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</si>
  <si>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</si>
  <si>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</si>
  <si>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</si>
  <si>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</si>
  <si>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</si>
  <si>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</si>
  <si>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</si>
  <si>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</si>
  <si>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</si>
  <si>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</si>
  <si>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</si>
  <si>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</si>
  <si>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</si>
  <si>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</si>
  <si>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</si>
  <si>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</si>
  <si>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</si>
  <si>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</si>
  <si>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</si>
  <si>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</si>
  <si>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</si>
  <si>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</si>
  <si>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</si>
  <si>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</si>
  <si>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</si>
  <si>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</si>
  <si>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</si>
  <si>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</si>
  <si>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</si>
  <si>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</si>
  <si>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</si>
  <si>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</si>
  <si>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</si>
  <si>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</si>
  <si>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</si>
  <si>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</si>
  <si>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</si>
  <si>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</si>
  <si>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</si>
  <si>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</si>
  <si>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</si>
  <si>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</si>
  <si>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</si>
  <si>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</si>
  <si>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</si>
  <si>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</si>
  <si>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</si>
  <si>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</si>
  <si>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</si>
  <si>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</si>
  <si>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</si>
  <si>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</si>
  <si>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</si>
  <si>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</si>
  <si>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</si>
  <si>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</si>
  <si>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</si>
  <si>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</si>
  <si>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</si>
  <si>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</si>
  <si>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</si>
  <si>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</si>
  <si>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</si>
  <si>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</si>
  <si>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</si>
  <si>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</si>
  <si>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</si>
  <si>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</si>
  <si>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</si>
  <si>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</si>
  <si>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</si>
  <si>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</si>
  <si>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</si>
  <si>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</si>
  <si>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</si>
  <si>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</si>
  <si>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</si>
  <si>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</si>
  <si>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</si>
  <si>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</si>
  <si>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</si>
  <si>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</si>
  <si>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</si>
  <si>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</si>
  <si>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</si>
  <si>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</si>
  <si>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</si>
  <si>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</si>
  <si>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</si>
  <si>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</si>
  <si>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</si>
  <si>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</si>
  <si>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</si>
  <si>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</si>
  <si>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</si>
  <si>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</si>
  <si>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</si>
  <si>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</si>
  <si>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</si>
  <si>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</si>
  <si>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</si>
  <si>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</si>
  <si>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</si>
  <si>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</si>
  <si>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</si>
  <si>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</si>
  <si>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</si>
  <si>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</si>
  <si>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</si>
  <si>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</si>
  <si>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</si>
  <si>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</si>
  <si>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</si>
  <si>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</si>
  <si>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</si>
  <si>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</si>
  <si>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</si>
  <si>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</si>
  <si>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</si>
  <si>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</si>
  <si>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</si>
  <si>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</si>
  <si>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</si>
  <si>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</si>
  <si>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</si>
  <si>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</si>
  <si>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</si>
  <si>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</si>
  <si>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</si>
  <si>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</si>
  <si>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</si>
  <si>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</si>
  <si>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</si>
  <si>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</si>
  <si>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</si>
  <si>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</si>
  <si>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</si>
  <si>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</si>
  <si>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</si>
  <si>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</si>
  <si>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</si>
  <si>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</si>
  <si>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</si>
  <si>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</si>
  <si>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</si>
  <si>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</si>
  <si>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</si>
  <si>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</si>
  <si>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</si>
  <si>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</si>
  <si>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</si>
  <si>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</si>
  <si>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</si>
  <si>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</si>
  <si>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</si>
  <si>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</si>
  <si>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</si>
  <si>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</si>
  <si>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</si>
  <si>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</si>
  <si>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</si>
  <si>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</si>
  <si>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</si>
  <si>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</si>
  <si>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</si>
  <si>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</si>
  <si>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</si>
  <si>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</si>
  <si>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</si>
  <si>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</si>
  <si>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</si>
  <si>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</si>
  <si>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</si>
  <si>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</si>
  <si>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</si>
  <si>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</si>
  <si>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</si>
  <si>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</si>
  <si>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</si>
  <si>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</si>
  <si>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</si>
  <si>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</si>
  <si>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</si>
  <si>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</si>
  <si>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</si>
  <si>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</si>
  <si>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</si>
  <si>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</si>
  <si>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</si>
  <si>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</si>
  <si>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</si>
  <si>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</si>
  <si>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</si>
  <si>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</si>
  <si>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</si>
  <si>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</si>
  <si>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</si>
  <si>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</si>
  <si>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</si>
  <si>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</si>
  <si>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</si>
  <si>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</si>
  <si>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</si>
  <si>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</si>
  <si>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</si>
  <si>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</si>
  <si>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</si>
  <si>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</si>
  <si>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</si>
  <si>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</si>
  <si>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</si>
  <si>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</si>
  <si>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</si>
  <si>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</si>
  <si>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</si>
  <si>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</si>
  <si>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</si>
  <si>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</si>
  <si>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</si>
  <si>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</si>
  <si>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</si>
  <si>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</si>
  <si>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</si>
  <si>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</si>
  <si>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</si>
  <si>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</si>
  <si>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</si>
  <si>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</si>
  <si>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</si>
  <si>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</si>
  <si>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</si>
  <si>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</si>
  <si>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</si>
  <si>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</si>
  <si>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</si>
  <si>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</si>
  <si>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</si>
  <si>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</si>
  <si>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</si>
  <si>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</si>
  <si>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</si>
  <si>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</si>
  <si>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</si>
  <si>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</si>
  <si>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</si>
  <si>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</si>
  <si>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</si>
  <si>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</si>
  <si>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</si>
  <si>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</si>
  <si>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</si>
  <si>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</si>
  <si>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</si>
  <si>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</si>
  <si>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</si>
  <si>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</si>
  <si>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</si>
  <si>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</si>
  <si>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</si>
  <si>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</si>
  <si>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</si>
  <si>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</si>
  <si>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</si>
  <si>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</si>
  <si>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</si>
  <si>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</si>
  <si>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</si>
  <si>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</si>
  <si>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</si>
  <si>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</si>
  <si>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</si>
  <si>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</si>
  <si>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</si>
  <si>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</si>
  <si>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</si>
  <si>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</si>
  <si>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</si>
  <si>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</si>
  <si>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</si>
  <si>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</si>
  <si>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</si>
  <si>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</si>
  <si>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</si>
  <si>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</si>
  <si>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</si>
  <si>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</si>
  <si>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</si>
  <si>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</si>
  <si>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</si>
  <si>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</si>
  <si>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</si>
  <si>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</si>
  <si>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</si>
  <si>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</si>
  <si>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</si>
  <si>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</si>
  <si>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</si>
  <si>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</si>
  <si>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</si>
  <si>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</si>
  <si>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</si>
  <si>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</si>
  <si>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</si>
  <si>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</si>
  <si>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</si>
  <si>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</si>
  <si>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</si>
  <si>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</si>
  <si>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</si>
  <si>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</si>
  <si>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</si>
  <si>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</si>
  <si>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</si>
  <si>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</si>
  <si>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</si>
  <si>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</si>
  <si>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</si>
  <si>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</si>
  <si>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</si>
  <si>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</si>
  <si>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</si>
  <si>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</si>
  <si>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</si>
  <si>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</si>
  <si>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</si>
  <si>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</si>
  <si>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</si>
  <si>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</si>
  <si>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</si>
  <si>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</si>
  <si>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</si>
  <si>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</si>
  <si>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</si>
  <si>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</si>
  <si>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</si>
  <si>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</si>
  <si>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</si>
  <si>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</si>
  <si>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</si>
  <si>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</si>
  <si>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</si>
  <si>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</si>
  <si>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</si>
  <si>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</si>
  <si>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</si>
  <si>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</si>
  <si>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</si>
  <si>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</si>
  <si>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</si>
  <si>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</si>
  <si>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</si>
  <si>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</si>
  <si>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</si>
  <si>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</si>
  <si>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</si>
  <si>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</si>
  <si>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</si>
  <si>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</si>
  <si>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</si>
  <si>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</si>
  <si>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</si>
  <si>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</si>
  <si>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</si>
  <si>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</si>
  <si>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</si>
  <si>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</si>
  <si>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</si>
  <si>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</si>
  <si>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</si>
  <si>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</si>
  <si>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</si>
  <si>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</si>
  <si>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</si>
  <si>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</si>
  <si>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</si>
  <si>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</si>
  <si>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</si>
  <si>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</si>
  <si>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</si>
  <si>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</si>
  <si>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</si>
  <si>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</si>
  <si>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</si>
  <si>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</si>
  <si>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</si>
  <si>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</si>
  <si>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</si>
  <si>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</si>
  <si>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</si>
  <si>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</si>
  <si>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</si>
  <si>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</si>
  <si>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</si>
  <si>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</si>
  <si>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</si>
  <si>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</si>
  <si>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</si>
  <si>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</si>
  <si>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</si>
  <si>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</si>
  <si>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</si>
  <si>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</si>
  <si>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</si>
  <si>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</si>
  <si>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</si>
  <si>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</si>
  <si>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</si>
  <si>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</si>
  <si>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</si>
  <si>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</si>
  <si>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</si>
  <si>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</si>
  <si>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</si>
  <si>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</si>
  <si>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</si>
  <si>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</si>
  <si>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</si>
  <si>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</si>
  <si>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</si>
  <si>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</si>
  <si>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</si>
  <si>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</si>
  <si>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</si>
  <si>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</si>
  <si>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</si>
  <si>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</si>
  <si>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</si>
  <si>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</si>
  <si>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</si>
  <si>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</si>
  <si>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</si>
  <si>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</si>
  <si>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</si>
  <si>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</si>
  <si>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</si>
  <si>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</si>
  <si>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</si>
  <si>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</si>
  <si>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</si>
  <si>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</si>
  <si>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</si>
  <si>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</si>
  <si>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</si>
  <si>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</si>
  <si>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</si>
  <si>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</si>
  <si>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</si>
  <si>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</si>
  <si>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</si>
  <si>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</si>
  <si>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</si>
  <si>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</si>
  <si>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</si>
  <si>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</si>
  <si>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</si>
  <si>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</si>
  <si>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</si>
  <si>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</si>
  <si>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</si>
  <si>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</si>
  <si>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</si>
  <si>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</si>
  <si>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</si>
  <si>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</si>
  <si>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</si>
  <si>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</si>
  <si>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</si>
  <si>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</si>
  <si>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</si>
  <si>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</si>
  <si>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</si>
  <si>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</si>
  <si>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</si>
  <si>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</si>
  <si>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</si>
  <si>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</si>
  <si>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</si>
  <si>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</si>
  <si>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</si>
  <si>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</si>
  <si>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</si>
  <si>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</si>
  <si>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</si>
  <si>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</si>
  <si>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</si>
  <si>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</si>
  <si>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</si>
  <si>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</si>
  <si>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</si>
  <si>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</si>
  <si>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</si>
  <si>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</si>
  <si>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</si>
  <si>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</si>
  <si>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</si>
  <si>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</si>
  <si>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</si>
  <si>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</si>
  <si>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</si>
  <si>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</si>
  <si>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</si>
  <si>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</si>
  <si>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</si>
  <si>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</si>
  <si>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</si>
  <si>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</si>
  <si>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</si>
  <si>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</si>
  <si>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</si>
  <si>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</si>
  <si>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</si>
  <si>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</si>
  <si>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</si>
  <si>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</si>
  <si>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</si>
  <si>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</si>
  <si>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</si>
  <si>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</si>
  <si>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</si>
  <si>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</si>
  <si>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</si>
  <si>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</si>
  <si>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</si>
  <si>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</si>
  <si>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</si>
  <si>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</si>
  <si>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</si>
  <si>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</si>
  <si>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</si>
  <si>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</si>
  <si>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</si>
  <si>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</si>
  <si>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</si>
  <si>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</si>
  <si>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</si>
  <si>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</si>
  <si>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</si>
  <si>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</si>
  <si>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</si>
  <si>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</si>
  <si>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</si>
  <si>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</si>
  <si>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</si>
  <si>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</si>
  <si>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</si>
  <si>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</si>
  <si>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</si>
  <si>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</si>
  <si>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</si>
  <si>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</si>
  <si>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</si>
  <si>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</si>
  <si>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</si>
  <si>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</si>
  <si>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</si>
  <si>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</si>
  <si>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</si>
  <si>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</si>
  <si>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</si>
  <si>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</si>
  <si>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</si>
  <si>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</si>
  <si>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</si>
  <si>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</si>
  <si>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</si>
  <si>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</si>
  <si>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</si>
  <si>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</si>
  <si>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</si>
  <si>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</si>
  <si>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</si>
  <si>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</si>
  <si>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</si>
  <si>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</si>
  <si>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</si>
  <si>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</si>
  <si>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</si>
  <si>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</si>
  <si>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</si>
  <si>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</si>
  <si>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</si>
  <si>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</si>
  <si>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</si>
  <si>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</si>
  <si>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</si>
  <si>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</si>
  <si>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</si>
  <si>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</si>
  <si>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</si>
  <si>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</si>
  <si>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</si>
  <si>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</si>
  <si>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</si>
  <si>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</si>
  <si>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</si>
  <si>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</si>
  <si>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</si>
  <si>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</si>
  <si>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</si>
  <si>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</si>
  <si>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</si>
  <si>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</si>
  <si>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</si>
  <si>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</si>
  <si>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</si>
  <si>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</si>
  <si>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</si>
  <si>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</si>
  <si>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</si>
  <si>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</si>
  <si>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</si>
  <si>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</si>
  <si>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</si>
  <si>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</si>
  <si>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</si>
  <si>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</si>
  <si>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</si>
  <si>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</si>
  <si>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</si>
  <si>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</si>
  <si>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</si>
  <si>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</si>
  <si>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</si>
  <si>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</si>
  <si>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</si>
  <si>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</si>
  <si>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</si>
  <si>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</si>
  <si>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</si>
  <si>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</si>
  <si>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</si>
  <si>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</si>
  <si>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</si>
  <si>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</si>
  <si>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</si>
  <si>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</si>
  <si>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</si>
  <si>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</si>
  <si>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</si>
  <si>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</si>
  <si>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</si>
  <si>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</si>
  <si>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</si>
  <si>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</si>
  <si>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</si>
  <si>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</si>
  <si>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</si>
  <si>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</si>
  <si>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</si>
  <si>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</si>
  <si>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</si>
  <si>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</si>
  <si>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</si>
  <si>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</si>
  <si>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</si>
  <si>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</si>
  <si>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</si>
  <si>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</si>
  <si>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</si>
  <si>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</si>
  <si>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</si>
  <si>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</si>
  <si>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</si>
  <si>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</si>
  <si>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</si>
  <si>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</si>
  <si>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</si>
  <si>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</si>
  <si>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</si>
  <si>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</si>
  <si>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</si>
  <si>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</si>
  <si>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</si>
  <si>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</si>
  <si>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</si>
  <si>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</si>
  <si>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</si>
  <si>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</si>
  <si>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</si>
  <si>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</si>
  <si>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</si>
  <si>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</si>
  <si>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</si>
  <si>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</si>
  <si>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</si>
  <si>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</si>
  <si>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</si>
  <si>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</si>
  <si>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</si>
  <si>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</si>
  <si>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</si>
  <si>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</si>
  <si>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</si>
  <si>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</si>
  <si>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</si>
  <si>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</si>
  <si>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</si>
  <si>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</si>
  <si>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</si>
  <si>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</si>
  <si>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</si>
  <si>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</si>
  <si>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</si>
  <si>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</si>
  <si>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</si>
  <si>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</si>
  <si>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</si>
  <si>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</si>
  <si>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</si>
  <si>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</si>
  <si>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</si>
  <si>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</si>
  <si>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</si>
  <si>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</si>
  <si>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</si>
  <si>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</si>
  <si>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</si>
  <si>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</si>
  <si>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</si>
  <si>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</si>
  <si>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</si>
  <si>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</si>
  <si>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</si>
  <si>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</si>
  <si>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</si>
  <si>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</si>
  <si>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</si>
  <si>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</si>
  <si>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</si>
  <si>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</si>
  <si>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</si>
  <si>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</si>
  <si>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</si>
  <si>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</si>
  <si>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</si>
  <si>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</si>
  <si>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</si>
  <si>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</si>
  <si>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</si>
  <si>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</si>
  <si>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</si>
  <si>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</si>
  <si>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</si>
  <si>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</si>
  <si>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</si>
  <si>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</si>
  <si>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</si>
  <si>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</si>
  <si>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</si>
  <si>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</si>
  <si>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</si>
  <si>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</si>
  <si>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</si>
  <si>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</si>
  <si>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</si>
  <si>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</si>
  <si>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</si>
  <si>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</si>
  <si>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</si>
  <si>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</si>
  <si>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</si>
  <si>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</si>
  <si>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</si>
  <si>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</si>
  <si>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</si>
  <si>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</si>
  <si>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</si>
  <si>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</si>
  <si>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</si>
  <si>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</si>
  <si>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</si>
  <si>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</si>
  <si>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</si>
  <si>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</si>
  <si>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</si>
  <si>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</si>
  <si>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</si>
  <si>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</si>
  <si>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</si>
  <si>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</si>
  <si>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</si>
  <si>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</si>
  <si>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</si>
  <si>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</si>
  <si>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</si>
  <si>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</si>
  <si>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</si>
  <si>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</si>
  <si>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</si>
  <si>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</si>
  <si>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</si>
  <si>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</si>
  <si>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</si>
  <si>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</si>
  <si>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</si>
  <si>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</si>
  <si>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</si>
  <si>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</si>
  <si>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</si>
  <si>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</si>
  <si>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</si>
  <si>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</si>
  <si>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</si>
  <si>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</si>
  <si>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</si>
  <si>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</si>
  <si>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</si>
  <si>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</si>
  <si>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</si>
  <si>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</si>
  <si>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</si>
  <si>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</si>
  <si>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</si>
  <si>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</si>
  <si>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</si>
  <si>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</si>
  <si>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</si>
  <si>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</si>
  <si>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</si>
  <si>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</si>
  <si>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</si>
  <si>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</si>
  <si>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</si>
  <si>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</si>
  <si>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</si>
  <si>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</si>
  <si>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</si>
  <si>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</si>
  <si>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</si>
  <si>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</si>
  <si>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</si>
  <si>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</si>
  <si>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</si>
  <si>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</si>
  <si>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</si>
  <si>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</si>
  <si>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</si>
  <si>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</si>
  <si>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</si>
  <si>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</si>
  <si>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</si>
  <si>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</si>
  <si>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</si>
  <si>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</si>
  <si>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</si>
  <si>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</si>
  <si>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</si>
  <si>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</si>
  <si>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</si>
  <si>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</si>
  <si>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</si>
  <si>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</si>
  <si>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</si>
  <si>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</si>
  <si>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</si>
  <si>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</si>
  <si>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</si>
  <si>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</si>
  <si>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</si>
  <si>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</si>
  <si>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</si>
  <si>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</si>
  <si>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</si>
  <si>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</si>
  <si>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</si>
  <si>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</si>
  <si>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</si>
  <si>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</si>
  <si>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</si>
  <si>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</si>
  <si>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</si>
  <si>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</si>
  <si>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</si>
  <si>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</si>
  <si>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</si>
  <si>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</si>
  <si>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</si>
  <si>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</si>
  <si>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</si>
  <si>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</si>
  <si>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</si>
  <si>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</si>
  <si>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</si>
  <si>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</si>
  <si>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</si>
  <si>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</si>
  <si>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</si>
  <si>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</si>
  <si>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</si>
  <si>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</si>
  <si>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</si>
  <si>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</si>
  <si>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</si>
  <si>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</si>
  <si>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</si>
  <si>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</si>
  <si>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</si>
  <si>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</si>
  <si>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</si>
  <si>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</si>
  <si>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</si>
  <si>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</si>
  <si>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</si>
  <si>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</si>
  <si>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</si>
  <si>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</si>
  <si>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</si>
  <si>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</si>
  <si>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</si>
  <si>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</si>
  <si>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</si>
  <si>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</si>
  <si>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</si>
  <si>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</si>
  <si>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</si>
  <si>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</si>
  <si>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</si>
  <si>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</si>
  <si>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</si>
  <si>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</si>
  <si>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</si>
  <si>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</si>
  <si>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</si>
  <si>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</si>
  <si>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</si>
  <si>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</si>
  <si>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</si>
  <si>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</si>
  <si>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</si>
  <si>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</si>
  <si>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</si>
  <si>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</si>
  <si>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</si>
  <si>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</si>
  <si>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</si>
  <si>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</si>
  <si>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</si>
  <si>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</si>
  <si>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</si>
  <si>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</si>
  <si>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</si>
  <si>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</si>
  <si>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</si>
  <si>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</si>
  <si>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</si>
  <si>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</si>
  <si>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</si>
  <si>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</si>
  <si>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</si>
  <si>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</si>
  <si>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</si>
  <si>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</si>
  <si>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</si>
  <si>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</si>
  <si>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</si>
  <si>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</si>
  <si>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</si>
  <si>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</si>
  <si>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</si>
  <si>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</si>
  <si>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</si>
  <si>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</si>
  <si>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</si>
  <si>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</si>
  <si>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</si>
  <si>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</si>
  <si>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</si>
  <si>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</si>
  <si>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</si>
  <si>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</si>
  <si>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</si>
  <si>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</si>
  <si>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</si>
  <si>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</si>
  <si>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</si>
  <si>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</si>
  <si>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</si>
  <si>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</si>
  <si>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</si>
  <si>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</si>
  <si>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</si>
  <si>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</si>
  <si>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</si>
  <si>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</si>
  <si>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</si>
  <si>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</si>
  <si>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</si>
  <si>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</si>
  <si>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</si>
  <si>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</si>
  <si>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</si>
  <si>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</si>
  <si>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</si>
  <si>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</si>
  <si>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</si>
  <si>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</si>
  <si>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</si>
  <si>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</si>
  <si>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</si>
  <si>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</si>
  <si>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</si>
  <si>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</si>
  <si>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</si>
  <si>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</si>
  <si>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</si>
  <si>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</si>
  <si>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</si>
  <si>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</si>
  <si>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</si>
  <si>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</si>
  <si>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</si>
  <si>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</si>
  <si>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</si>
  <si>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</si>
  <si>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</si>
  <si>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</si>
  <si>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</si>
  <si>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</si>
  <si>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</si>
  <si>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</si>
  <si>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</si>
  <si>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</si>
  <si>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</si>
  <si>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</si>
  <si>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</si>
  <si>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</si>
  <si>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</si>
  <si>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</si>
  <si>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</si>
  <si>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</si>
  <si>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</si>
  <si>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</si>
  <si>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</si>
  <si>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</si>
  <si>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</si>
  <si>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</si>
  <si>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</si>
  <si>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</si>
  <si>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</si>
  <si>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</si>
  <si>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</si>
  <si>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</si>
  <si>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</si>
  <si>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</si>
  <si>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</si>
  <si>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</si>
  <si>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</si>
  <si>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</si>
  <si>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</si>
  <si>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</si>
  <si>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</si>
  <si>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</si>
  <si>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</si>
  <si>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</si>
  <si>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</si>
  <si>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</si>
  <si>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</si>
  <si>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</si>
  <si>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</si>
  <si>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</si>
  <si>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</si>
  <si>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</si>
  <si>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</si>
  <si>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</si>
  <si>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</si>
  <si>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</si>
  <si>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</si>
  <si>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</si>
  <si>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</si>
  <si>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</si>
  <si>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</si>
  <si>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</si>
  <si>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</si>
  <si>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</si>
  <si>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</si>
  <si>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</si>
  <si>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</si>
  <si>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</si>
  <si>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</si>
  <si>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</si>
  <si>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</si>
  <si>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</si>
  <si>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</si>
  <si>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</si>
  <si>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</si>
  <si>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</si>
  <si>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</si>
  <si>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</si>
  <si>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</si>
  <si>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</si>
  <si>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</si>
  <si>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</si>
  <si>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</si>
  <si>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</si>
  <si>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</si>
  <si>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</si>
  <si>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</si>
  <si>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</si>
  <si>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</si>
  <si>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</si>
  <si>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</si>
  <si>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</si>
  <si>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</si>
  <si>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</si>
  <si>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</si>
  <si>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</si>
  <si>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</si>
  <si>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</si>
  <si>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</si>
  <si>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</si>
  <si>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</si>
  <si>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</si>
  <si>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</si>
  <si>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</si>
  <si>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</si>
  <si>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</si>
  <si>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</si>
  <si>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</si>
  <si>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</si>
  <si>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</si>
  <si>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</si>
  <si>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</si>
  <si>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</si>
  <si>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</si>
  <si>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</si>
  <si>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</si>
  <si>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</si>
  <si>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</si>
  <si>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</si>
  <si>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</si>
  <si>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</si>
  <si>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</si>
  <si>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</si>
  <si>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</si>
  <si>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</si>
  <si>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</si>
  <si>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</si>
  <si>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</si>
  <si>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</si>
  <si>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</si>
  <si>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</si>
  <si>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</si>
  <si>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</si>
  <si>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</si>
  <si>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</si>
  <si>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</si>
  <si>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</si>
  <si>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</si>
  <si>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</si>
  <si>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</si>
  <si>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</si>
  <si>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</si>
  <si>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</si>
  <si>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</si>
  <si>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</si>
  <si>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</si>
  <si>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</si>
  <si>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</si>
  <si>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</si>
  <si>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</si>
  <si>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</si>
  <si>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</si>
  <si>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</si>
  <si>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</si>
  <si>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</si>
  <si>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</si>
  <si>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</si>
  <si>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</si>
  <si>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</si>
  <si>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</si>
  <si>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</si>
  <si>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</si>
  <si>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</si>
  <si>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</si>
  <si>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</si>
  <si>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</si>
  <si>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</si>
  <si>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</si>
  <si>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</si>
  <si>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</si>
  <si>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</si>
  <si>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</si>
  <si>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</si>
  <si>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</si>
  <si>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</si>
  <si>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</si>
  <si>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</si>
  <si>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</si>
  <si>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</si>
  <si>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</si>
  <si>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</si>
  <si>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</si>
  <si>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</si>
  <si>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</si>
  <si>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</si>
  <si>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</si>
  <si>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</si>
  <si>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</si>
  <si>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</si>
  <si>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</si>
  <si>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</si>
  <si>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</si>
  <si>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</si>
  <si>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</si>
  <si>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</si>
  <si>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</si>
  <si>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</si>
  <si>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</si>
  <si>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</si>
  <si>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</si>
  <si>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</si>
  <si>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</si>
  <si>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</si>
  <si>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</si>
  <si>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</si>
  <si>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</si>
  <si>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</si>
  <si>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</si>
  <si>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</si>
  <si>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</si>
  <si>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</si>
  <si>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</si>
  <si>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</si>
  <si>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</si>
  <si>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</si>
  <si>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</si>
  <si>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</si>
  <si>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</si>
  <si>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</si>
  <si>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</si>
  <si>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</si>
  <si>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</si>
  <si>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</si>
  <si>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</si>
  <si>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</si>
  <si>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</si>
  <si>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</si>
  <si>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</si>
  <si>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</si>
  <si>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</si>
  <si>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</si>
  <si>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</si>
  <si>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</si>
  <si>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</si>
  <si>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</si>
  <si>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</si>
  <si>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</si>
  <si>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</si>
  <si>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</si>
  <si>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</si>
  <si>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</si>
  <si>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</si>
  <si>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</si>
  <si>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</si>
  <si>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</si>
  <si>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</si>
  <si>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</si>
  <si>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</si>
  <si>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</si>
  <si>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</si>
  <si>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</si>
  <si>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</si>
  <si>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</si>
  <si>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</si>
  <si>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</si>
  <si>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</si>
  <si>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</si>
  <si>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</si>
  <si>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</si>
  <si>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</si>
  <si>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</si>
  <si>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</si>
  <si>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</si>
  <si>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</si>
  <si>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</si>
  <si>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</si>
  <si>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</si>
  <si>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</si>
  <si>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</si>
  <si>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</si>
  <si>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</si>
  <si>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</si>
  <si>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</si>
  <si>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</si>
  <si>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</si>
  <si>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</si>
  <si>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</si>
  <si>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</si>
  <si>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</si>
  <si>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</si>
  <si>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</si>
  <si>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</si>
  <si>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</si>
  <si>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</si>
  <si>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</si>
  <si>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</si>
  <si>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</si>
  <si>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</si>
  <si>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</si>
  <si>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</si>
  <si>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</si>
  <si>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</si>
  <si>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</si>
  <si>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</si>
  <si>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</si>
  <si>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</si>
  <si>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</si>
  <si>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</si>
  <si>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</si>
  <si>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</si>
  <si>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</si>
  <si>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</si>
  <si>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</si>
  <si>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</si>
  <si>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</si>
  <si>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</si>
  <si>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</si>
  <si>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</si>
  <si>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</si>
  <si>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</si>
  <si>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</si>
  <si>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</si>
  <si>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</si>
  <si>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</si>
  <si>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</si>
  <si>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</si>
  <si>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</si>
  <si>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</si>
  <si>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</si>
  <si>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</si>
  <si>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</si>
  <si>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</si>
  <si>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</si>
  <si>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</si>
  <si>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</si>
  <si>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</si>
  <si>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</si>
  <si>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</si>
  <si>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</si>
  <si>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</si>
  <si>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</si>
  <si>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</si>
  <si>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</si>
  <si>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</si>
  <si>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</si>
  <si>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</si>
  <si>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</si>
  <si>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</si>
  <si>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</si>
  <si>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</si>
  <si>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</si>
  <si>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</si>
  <si>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</si>
  <si>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</si>
  <si>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</si>
  <si>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</si>
  <si>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</si>
  <si>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</si>
  <si>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</si>
  <si>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</si>
  <si>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</si>
  <si>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</si>
  <si>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</si>
  <si>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</si>
  <si>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</si>
  <si>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</si>
  <si>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</si>
  <si>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</si>
  <si>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</si>
  <si>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</si>
  <si>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</si>
  <si>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</si>
  <si>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</si>
  <si>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</si>
  <si>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</si>
  <si>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</si>
  <si>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</si>
  <si>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</si>
  <si>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</si>
  <si>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</si>
  <si>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</si>
  <si>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</si>
  <si>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</si>
  <si>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</si>
  <si>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</si>
  <si>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</si>
  <si>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</si>
  <si>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</si>
  <si>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</si>
  <si>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</si>
  <si>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</si>
  <si>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</si>
  <si>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</si>
  <si>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</si>
  <si>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</si>
  <si>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</si>
  <si>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</si>
  <si>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</si>
  <si>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</si>
  <si>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</si>
  <si>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</si>
  <si>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</si>
  <si>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</si>
  <si>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</si>
  <si>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</si>
  <si>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</si>
  <si>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</si>
  <si>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</si>
  <si>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</si>
  <si>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</si>
  <si>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</si>
  <si>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</si>
  <si>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</si>
  <si>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</si>
  <si>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</si>
  <si>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</si>
  <si>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</si>
  <si>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</si>
  <si>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</si>
  <si>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</si>
  <si>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</si>
  <si>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</si>
  <si>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</si>
  <si>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</si>
  <si>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</si>
  <si>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</si>
  <si>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</si>
  <si>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</si>
  <si>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</si>
  <si>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</si>
  <si>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</si>
  <si>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</si>
  <si>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</si>
  <si>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</si>
  <si>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</si>
  <si>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</si>
  <si>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</si>
  <si>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</si>
  <si>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</si>
  <si>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</si>
  <si>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</si>
  <si>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</si>
  <si>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</si>
  <si>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</si>
  <si>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</si>
  <si>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</si>
  <si>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</si>
  <si>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</si>
  <si>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</si>
  <si>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</si>
  <si>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</si>
  <si>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</si>
  <si>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</si>
  <si>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</si>
  <si>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</si>
  <si>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</si>
  <si>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</si>
  <si>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</si>
  <si>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</si>
  <si>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</si>
  <si>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</si>
  <si>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</si>
  <si>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</si>
  <si>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</si>
  <si>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</si>
  <si>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</si>
  <si>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</si>
  <si>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</si>
  <si>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</si>
  <si>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</si>
  <si>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</si>
  <si>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</si>
  <si>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</si>
  <si>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</si>
  <si>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</si>
  <si>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</si>
  <si>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</si>
  <si>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</si>
  <si>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</si>
  <si>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</si>
  <si>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</si>
  <si>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</si>
  <si>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</si>
  <si>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</si>
  <si>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</si>
  <si>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</si>
  <si>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</si>
  <si>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</si>
  <si>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</si>
  <si>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</si>
  <si>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</si>
  <si>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</si>
  <si>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</si>
  <si>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</si>
  <si>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</si>
  <si>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</si>
  <si>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</si>
  <si>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</si>
  <si>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</si>
  <si>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</si>
  <si>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</si>
  <si>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</si>
  <si>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</si>
  <si>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</si>
  <si>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</si>
  <si>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</si>
  <si>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</si>
  <si>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</si>
  <si>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</si>
  <si>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</si>
  <si>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</si>
  <si>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</si>
  <si>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</si>
  <si>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</si>
  <si>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</si>
  <si>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</si>
  <si>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</si>
  <si>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</si>
  <si>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</si>
  <si>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</si>
  <si>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</si>
  <si>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</si>
  <si>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</si>
  <si>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</si>
  <si>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</si>
  <si>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</si>
  <si>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</si>
  <si>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</si>
  <si>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</si>
  <si>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</si>
  <si>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</si>
  <si>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</si>
  <si>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</si>
  <si>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</si>
  <si>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</si>
  <si>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</si>
  <si>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</si>
  <si>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</si>
  <si>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</si>
  <si>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</si>
  <si>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</si>
  <si>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</si>
  <si>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</si>
  <si>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</si>
  <si>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</si>
  <si>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</si>
  <si>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</si>
  <si>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</si>
  <si>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</si>
  <si>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</si>
  <si>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</si>
  <si>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</si>
  <si>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</si>
  <si>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</si>
  <si>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</si>
  <si>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</si>
  <si>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</si>
  <si>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</si>
  <si>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</si>
  <si>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</si>
  <si>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</si>
  <si>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</si>
  <si>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</si>
  <si>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</si>
  <si>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</si>
  <si>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</si>
  <si>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</si>
  <si>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</si>
  <si>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</si>
  <si>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</si>
  <si>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</si>
  <si>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</si>
  <si>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</si>
  <si>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</si>
  <si>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</si>
  <si>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</si>
  <si>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</si>
  <si>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</si>
  <si>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</si>
  <si>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</si>
  <si>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</si>
  <si>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</si>
  <si>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</si>
  <si>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</si>
  <si>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</si>
  <si>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</si>
  <si>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</si>
  <si>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</si>
  <si>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</si>
  <si>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</si>
  <si>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</si>
  <si>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</si>
  <si>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</si>
  <si>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</si>
  <si>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</si>
  <si>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</si>
  <si>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</si>
  <si>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</si>
  <si>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</si>
  <si>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</si>
  <si>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</si>
  <si>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</si>
  <si>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</si>
  <si>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</si>
  <si>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</si>
  <si>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</si>
  <si>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</si>
  <si>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</si>
  <si>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</si>
  <si>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</si>
  <si>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</si>
  <si>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</si>
  <si>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</si>
  <si>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</si>
  <si>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</si>
  <si>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</si>
  <si>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</si>
  <si>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</si>
  <si>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</si>
  <si>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</si>
  <si>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</si>
  <si>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</si>
  <si>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</si>
  <si>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</si>
  <si>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</si>
  <si>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</si>
  <si>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</si>
  <si>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</si>
  <si>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</si>
  <si>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</si>
  <si>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</si>
  <si>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</si>
  <si>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</si>
  <si>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</si>
  <si>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</si>
  <si>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</si>
  <si>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</si>
  <si>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</si>
  <si>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</si>
  <si>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</si>
  <si>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</si>
  <si>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</si>
  <si>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</si>
  <si>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</si>
  <si>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</si>
  <si>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</si>
  <si>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</si>
  <si>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</si>
  <si>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</si>
  <si>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</si>
  <si>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</si>
  <si>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</si>
  <si>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</si>
  <si>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</si>
  <si>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</si>
  <si>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</si>
  <si>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</si>
  <si>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</si>
  <si>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</si>
  <si>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</si>
  <si>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</si>
  <si>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</si>
  <si>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</si>
  <si>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</si>
  <si>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</si>
  <si>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</si>
  <si>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</si>
  <si>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</si>
  <si>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</si>
  <si>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</si>
  <si>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</si>
  <si>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</si>
  <si>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</si>
  <si>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</si>
  <si>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</si>
  <si>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</si>
  <si>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</si>
  <si>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</si>
  <si>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</si>
  <si>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</si>
  <si>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</si>
  <si>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</si>
  <si>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</si>
  <si>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</si>
  <si>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</si>
  <si>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</si>
  <si>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</si>
  <si>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</si>
  <si>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</si>
  <si>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</si>
  <si>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</si>
  <si>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</si>
  <si>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</si>
  <si>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</si>
  <si>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</si>
  <si>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</si>
  <si>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</si>
  <si>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</si>
  <si>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</si>
  <si>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</si>
  <si>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</si>
  <si>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</si>
  <si>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</si>
  <si>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</si>
  <si>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</si>
  <si>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</si>
  <si>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</si>
  <si>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</si>
  <si>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</si>
  <si>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</si>
  <si>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</si>
  <si>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</si>
  <si>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</si>
  <si>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</si>
  <si>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</si>
  <si>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</si>
  <si>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</si>
  <si>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</si>
  <si>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</si>
  <si>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</si>
  <si>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</si>
  <si>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</si>
  <si>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</si>
  <si>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</si>
  <si>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</si>
  <si>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</si>
  <si>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</si>
  <si>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</si>
  <si>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</si>
  <si>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</si>
  <si>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</si>
  <si>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</si>
  <si>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</si>
  <si>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</si>
  <si>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</si>
  <si>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</si>
  <si>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</si>
  <si>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</si>
  <si>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</si>
  <si>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</si>
  <si>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</si>
  <si>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</si>
  <si>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</si>
  <si>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</si>
  <si>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</si>
  <si>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</si>
  <si>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</si>
  <si>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</si>
  <si>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</si>
  <si>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</si>
  <si>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</si>
  <si>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</si>
  <si>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</si>
  <si>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</si>
  <si>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</si>
  <si>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</si>
  <si>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</si>
  <si>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</si>
  <si>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</si>
  <si>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</si>
  <si>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</si>
  <si>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</si>
  <si>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</si>
  <si>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</si>
  <si>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</si>
  <si>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</si>
  <si>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</si>
  <si>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</si>
  <si>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</si>
  <si>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</si>
  <si>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</si>
  <si>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</si>
  <si>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</si>
  <si>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</si>
  <si>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</si>
  <si>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</si>
  <si>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</si>
  <si>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</si>
  <si>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</si>
  <si>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</si>
  <si>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</si>
  <si>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</si>
  <si>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</si>
  <si>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</si>
  <si>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</si>
  <si>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</si>
  <si>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</si>
  <si>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</si>
  <si>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</si>
  <si>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</si>
  <si>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</si>
  <si>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</si>
  <si>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</si>
  <si>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</si>
  <si>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</si>
  <si>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</si>
  <si>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</si>
  <si>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</si>
  <si>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</si>
  <si>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</si>
  <si>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</si>
  <si>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</si>
  <si>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</si>
  <si>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</si>
  <si>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</si>
  <si>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</si>
  <si>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</si>
  <si>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</si>
  <si>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</si>
  <si>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</si>
  <si>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</si>
  <si>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</si>
  <si>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</si>
  <si>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</si>
  <si>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</si>
  <si>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</si>
  <si>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</si>
  <si>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</si>
  <si>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</si>
  <si>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</si>
  <si>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</si>
  <si>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</si>
  <si>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</si>
  <si>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</si>
  <si>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</si>
  <si>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</si>
  <si>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</si>
  <si>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</si>
  <si>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</si>
  <si>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</si>
  <si>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</si>
  <si>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</si>
  <si>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</si>
  <si>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</si>
  <si>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</si>
  <si>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</si>
  <si>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</si>
  <si>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</si>
  <si>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</si>
  <si>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</si>
  <si>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</si>
  <si>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</si>
  <si>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</si>
  <si>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</si>
  <si>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</si>
  <si>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</si>
  <si>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</si>
  <si>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</si>
  <si>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</si>
  <si>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</si>
  <si>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</si>
  <si>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</si>
  <si>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</si>
  <si>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</si>
  <si>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</si>
  <si>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</si>
  <si>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</si>
  <si>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</si>
  <si>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</si>
  <si>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</si>
  <si>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</si>
  <si>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</si>
  <si>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</si>
  <si>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</si>
  <si>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</si>
  <si>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</si>
  <si>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</si>
  <si>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</si>
  <si>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</si>
  <si>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</si>
  <si>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</si>
  <si>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</si>
  <si>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</si>
  <si>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</si>
  <si>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</si>
  <si>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</si>
  <si>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</si>
  <si>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</si>
  <si>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</si>
  <si>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</si>
  <si>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</si>
  <si>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</si>
  <si>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</si>
  <si>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</si>
  <si>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</si>
  <si>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</si>
  <si>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</si>
  <si>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</si>
  <si>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</si>
  <si>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</si>
  <si>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</si>
  <si>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</si>
  <si>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</si>
  <si>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</si>
  <si>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</si>
  <si>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</si>
  <si>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</si>
  <si>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</si>
  <si>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</si>
  <si>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</si>
  <si>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</si>
  <si>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</si>
  <si>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</si>
  <si>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</si>
  <si>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</si>
  <si>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</si>
  <si>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</si>
  <si>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</si>
  <si>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</si>
  <si>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</si>
  <si>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</si>
  <si>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</si>
  <si>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</si>
  <si>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</si>
  <si>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</si>
  <si>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</si>
  <si>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</si>
  <si>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</si>
  <si>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</si>
  <si>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</si>
  <si>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</si>
  <si>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</si>
  <si>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</si>
  <si>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</si>
  <si>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</si>
  <si>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</si>
  <si>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</si>
  <si>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</si>
  <si>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</si>
  <si>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</si>
  <si>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</si>
  <si>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</si>
  <si>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</si>
  <si>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</si>
  <si>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</si>
  <si>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</si>
  <si>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</si>
  <si>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</si>
  <si>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</si>
  <si>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</si>
  <si>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</si>
  <si>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</si>
  <si>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</si>
  <si>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</si>
  <si>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</si>
  <si>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</si>
  <si>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</si>
  <si>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</si>
  <si>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</si>
  <si>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</si>
  <si>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</si>
  <si>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</si>
  <si>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</si>
  <si>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</si>
  <si>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</si>
  <si>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</si>
  <si>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</si>
  <si>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</si>
  <si>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</si>
  <si>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</si>
  <si>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</si>
  <si>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</si>
  <si>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</si>
  <si>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</si>
  <si>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</si>
  <si>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</si>
  <si>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</si>
  <si>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</si>
  <si>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</si>
  <si>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</si>
  <si>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</si>
  <si>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</si>
  <si>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</si>
  <si>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</si>
  <si>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</si>
  <si>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</si>
  <si>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</si>
  <si>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</si>
  <si>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</si>
  <si>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</si>
  <si>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</si>
  <si>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</si>
  <si>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</si>
  <si>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</si>
  <si>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</si>
  <si>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</si>
  <si>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</si>
  <si>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</si>
  <si>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</si>
  <si>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</si>
  <si>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</si>
  <si>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</si>
  <si>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</si>
  <si>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</si>
  <si>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</si>
  <si>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</si>
  <si>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</si>
  <si>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</si>
  <si>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</si>
  <si>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</si>
  <si>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</si>
  <si>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</si>
  <si>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</si>
  <si>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</si>
  <si>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</si>
  <si>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</si>
  <si>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</si>
  <si>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</si>
  <si>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</si>
  <si>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</si>
  <si>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</si>
  <si>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</si>
  <si>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</si>
  <si>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</si>
  <si>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</si>
  <si>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</si>
  <si>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</si>
  <si>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</si>
  <si>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</si>
  <si>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</si>
  <si>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</si>
  <si>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</si>
  <si>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</si>
  <si>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</si>
  <si>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</si>
  <si>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</si>
  <si>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</si>
  <si>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</si>
  <si>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</si>
  <si>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</si>
  <si>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</si>
  <si>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</si>
  <si>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</si>
  <si>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</si>
  <si>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</si>
  <si>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</si>
  <si>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</si>
  <si>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</si>
  <si>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</si>
  <si>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</si>
  <si>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</si>
  <si>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</si>
  <si>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</si>
  <si>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</si>
  <si>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</si>
  <si>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</si>
  <si>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</si>
  <si>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</si>
  <si>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</si>
  <si>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</si>
  <si>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</si>
  <si>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</si>
  <si>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</si>
  <si>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</si>
  <si>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</si>
  <si>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</si>
  <si>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</si>
  <si>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</si>
  <si>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</si>
  <si>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</si>
  <si>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</si>
  <si>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</si>
  <si>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</si>
  <si>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</si>
  <si>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</si>
  <si>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</si>
  <si>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</si>
  <si>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</si>
  <si>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</si>
  <si>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</si>
  <si>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</si>
  <si>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</si>
  <si>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</si>
  <si>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</si>
  <si>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</si>
  <si>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</si>
  <si>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</si>
  <si>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</si>
  <si>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</si>
  <si>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</si>
  <si>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</si>
  <si>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</si>
  <si>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</si>
  <si>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</si>
  <si>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</si>
  <si>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</si>
  <si>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</si>
  <si>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</si>
  <si>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</si>
  <si>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</si>
  <si>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</si>
  <si>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</si>
  <si>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</si>
  <si>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</si>
  <si>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</si>
  <si>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</si>
  <si>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</si>
  <si>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</si>
  <si>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</si>
  <si>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</si>
  <si>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</si>
  <si>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</si>
  <si>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</si>
  <si>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</si>
  <si>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</si>
  <si>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</si>
  <si>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</si>
  <si>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</si>
  <si>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</si>
  <si>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</si>
  <si>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</si>
  <si>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</si>
  <si>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</si>
  <si>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</si>
  <si>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</si>
  <si>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</si>
  <si>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</si>
  <si>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</si>
  <si>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</si>
  <si>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</si>
  <si>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</si>
  <si>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</si>
  <si>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</si>
  <si>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</si>
  <si>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</si>
  <si>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</si>
  <si>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</si>
  <si>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</si>
  <si>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</si>
  <si>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</si>
  <si>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</si>
  <si>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</si>
  <si>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</si>
  <si>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</si>
  <si>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</si>
  <si>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</si>
  <si>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</si>
  <si>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</si>
  <si>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</si>
  <si>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</si>
  <si>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</si>
  <si>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</si>
  <si>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</si>
  <si>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</si>
  <si>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</si>
  <si>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</si>
  <si>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</si>
  <si>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</si>
  <si>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</si>
  <si>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</si>
  <si>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</si>
  <si>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</si>
  <si>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</si>
  <si>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</si>
  <si>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</si>
  <si>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</si>
  <si>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</si>
  <si>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</si>
  <si>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</si>
  <si>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</si>
  <si>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</si>
  <si>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</si>
  <si>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</si>
  <si>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</si>
  <si>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</si>
  <si>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</si>
  <si>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</si>
  <si>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</si>
  <si>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</si>
  <si>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</si>
  <si>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</si>
  <si>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</si>
  <si>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</si>
  <si>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</si>
  <si>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</si>
  <si>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</si>
  <si>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</si>
  <si>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</si>
  <si>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</si>
  <si>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</si>
  <si>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</si>
  <si>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</si>
  <si>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</si>
  <si>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</si>
  <si>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</si>
  <si>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</si>
  <si>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</si>
  <si>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</si>
  <si>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</si>
  <si>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</si>
  <si>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</si>
  <si>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</si>
  <si>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</si>
  <si>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</si>
  <si>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</si>
  <si>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</si>
  <si>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</si>
  <si>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</si>
  <si>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</si>
  <si>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</si>
  <si>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</si>
  <si>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</si>
  <si>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</si>
  <si>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</si>
  <si>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</si>
  <si>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</si>
  <si>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</si>
  <si>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</si>
  <si>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</si>
  <si>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</si>
  <si>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</si>
  <si>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</si>
  <si>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</si>
  <si>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</si>
  <si>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</si>
  <si>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</si>
  <si>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</si>
  <si>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</si>
  <si>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</si>
  <si>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</si>
  <si>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</si>
  <si>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</si>
  <si>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</si>
  <si>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</si>
  <si>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</si>
  <si>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</si>
  <si>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</si>
  <si>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</si>
  <si>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</si>
  <si>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</si>
  <si>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</si>
  <si>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</si>
  <si>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</si>
  <si>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</si>
  <si>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</si>
  <si>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</si>
  <si>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</si>
  <si>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</si>
  <si>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</si>
  <si>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</si>
  <si>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</si>
  <si>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</si>
  <si>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</si>
  <si>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</si>
  <si>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</si>
  <si>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</si>
  <si>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</si>
  <si>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</si>
  <si>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</si>
  <si>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</si>
  <si>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</si>
  <si>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</si>
  <si>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</si>
  <si>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</si>
  <si>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</si>
  <si>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</si>
  <si>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</si>
  <si>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</si>
  <si>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</si>
  <si>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</si>
  <si>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</si>
  <si>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</si>
  <si>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</si>
  <si>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</si>
  <si>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</si>
  <si>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</si>
  <si>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</si>
  <si>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</si>
  <si>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</si>
  <si>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</si>
  <si>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</si>
  <si>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</si>
  <si>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</si>
  <si>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</si>
  <si>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</si>
  <si>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</si>
  <si>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</si>
  <si>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</si>
  <si>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</si>
  <si>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</si>
  <si>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</si>
  <si>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</si>
  <si>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</si>
  <si>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</si>
  <si>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</si>
  <si>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</si>
  <si>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</si>
  <si>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</si>
  <si>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</si>
  <si>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</si>
  <si>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</si>
  <si>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</si>
  <si>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</si>
  <si>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</si>
  <si>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</si>
  <si>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</si>
  <si>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</si>
  <si>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</si>
  <si>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</si>
  <si>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</si>
  <si>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</si>
  <si>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</si>
  <si>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</si>
  <si>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</si>
  <si>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</si>
  <si>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</si>
  <si>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</si>
  <si>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</si>
  <si>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</si>
  <si>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</si>
  <si>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</si>
  <si>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</si>
  <si>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</si>
  <si>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</si>
  <si>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</si>
  <si>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</si>
  <si>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</si>
  <si>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</si>
  <si>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</si>
  <si>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</si>
  <si>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</si>
  <si>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</si>
  <si>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</si>
  <si>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</si>
  <si>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</si>
  <si>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</si>
  <si>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</si>
  <si>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</si>
  <si>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</si>
  <si>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</si>
  <si>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</si>
  <si>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</si>
  <si>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</si>
  <si>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</si>
  <si>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</si>
  <si>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</si>
  <si>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</si>
  <si>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</si>
  <si>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</si>
  <si>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</si>
  <si>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</si>
  <si>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</si>
  <si>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</si>
  <si>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</si>
  <si>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</si>
  <si>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</si>
  <si>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</si>
  <si>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</si>
  <si>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</si>
  <si>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</si>
  <si>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</si>
  <si>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</si>
  <si>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</si>
  <si>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</si>
  <si>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</si>
  <si>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</si>
  <si>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</si>
  <si>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</si>
  <si>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</si>
  <si>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</si>
  <si>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</si>
  <si>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</si>
  <si>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</si>
  <si>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</si>
  <si>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</si>
  <si>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</si>
  <si>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</si>
  <si>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</si>
  <si>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</si>
  <si>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</si>
  <si>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</si>
  <si>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</si>
  <si>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</si>
  <si>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</si>
  <si>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</si>
  <si>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</si>
  <si>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</si>
  <si>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</si>
  <si>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</si>
  <si>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</si>
  <si>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</si>
  <si>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</si>
  <si>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</si>
  <si>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</si>
  <si>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</si>
  <si>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</si>
  <si>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</si>
  <si>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</si>
  <si>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</si>
  <si>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</si>
  <si>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</si>
  <si>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</si>
  <si>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</si>
  <si>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</si>
  <si>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</si>
  <si>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</si>
  <si>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</si>
  <si>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</si>
  <si>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</si>
  <si>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</si>
  <si>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</si>
  <si>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</si>
  <si>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</si>
  <si>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</si>
  <si>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</si>
  <si>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</si>
  <si>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</si>
  <si>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</si>
  <si>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</si>
  <si>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</si>
  <si>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</si>
  <si>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</si>
  <si>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</si>
  <si>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</si>
  <si>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</si>
  <si>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</si>
  <si>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</si>
  <si>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</si>
  <si>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</si>
  <si>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</si>
  <si>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</si>
  <si>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</si>
  <si>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</si>
  <si>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</si>
  <si>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</si>
  <si>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</si>
  <si>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</si>
  <si>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</si>
  <si>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</si>
  <si>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</si>
  <si>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</si>
  <si>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</si>
  <si>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</si>
  <si>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</si>
  <si>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</si>
  <si>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</si>
  <si>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</si>
  <si>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</si>
  <si>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</si>
  <si>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</si>
  <si>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</si>
  <si>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</si>
  <si>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</si>
  <si>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</si>
  <si>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</si>
  <si>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</si>
  <si>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</si>
  <si>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</si>
  <si>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</si>
  <si>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</si>
  <si>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</si>
  <si>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</si>
  <si>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</si>
  <si>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</si>
  <si>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</si>
  <si>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</si>
  <si>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</si>
  <si>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</si>
  <si>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</si>
  <si>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</si>
  <si>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</si>
  <si>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</si>
  <si>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</si>
  <si>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</si>
  <si>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</si>
  <si>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</si>
  <si>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</si>
  <si>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</si>
  <si>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</si>
  <si>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</si>
  <si>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</si>
  <si>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</si>
  <si>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</si>
  <si>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</si>
  <si>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</si>
  <si>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</si>
  <si>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</si>
  <si>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</si>
  <si>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</si>
  <si>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</si>
  <si>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</si>
  <si>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</si>
  <si>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</si>
  <si>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</si>
  <si>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</si>
  <si>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</si>
  <si>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</si>
  <si>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</si>
  <si>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</si>
  <si>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</si>
  <si>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</si>
  <si>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</si>
  <si>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</si>
  <si>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</si>
  <si>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</si>
  <si>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</si>
  <si>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</si>
  <si>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</si>
  <si>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</si>
  <si>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</si>
  <si>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</si>
  <si>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</si>
  <si>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</si>
  <si>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</si>
  <si>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</si>
  <si>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</si>
  <si>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</si>
  <si>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</si>
  <si>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</si>
  <si>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</si>
  <si>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</si>
  <si>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</si>
  <si>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</si>
  <si>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</si>
  <si>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</si>
  <si>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</si>
  <si>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</si>
  <si>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</si>
  <si>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</si>
  <si>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</si>
  <si>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</si>
  <si>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</si>
  <si>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</si>
  <si>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</si>
  <si>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</si>
  <si>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</si>
  <si>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</si>
  <si>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</si>
  <si>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</si>
  <si>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</si>
  <si>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</si>
  <si>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</si>
  <si>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</si>
  <si>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</si>
  <si>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</si>
  <si>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</si>
  <si>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</si>
  <si>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</si>
  <si>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</si>
  <si>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</si>
  <si>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</si>
  <si>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</si>
  <si>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</si>
  <si>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</si>
  <si>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</si>
  <si>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</si>
  <si>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</si>
  <si>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</si>
  <si>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</si>
  <si>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</si>
  <si>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</si>
  <si>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</si>
  <si>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</si>
  <si>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</si>
  <si>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</si>
  <si>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</si>
  <si>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</si>
  <si>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</si>
  <si>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</si>
  <si>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</si>
  <si>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</si>
  <si>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</si>
  <si>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</si>
  <si>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</si>
  <si>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</si>
  <si>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</si>
  <si>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</si>
  <si>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</si>
  <si>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</si>
  <si>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</si>
  <si>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</si>
  <si>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</si>
  <si>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</si>
  <si>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</si>
  <si>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</si>
  <si>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</si>
  <si>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</si>
  <si>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</si>
  <si>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</si>
  <si>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</si>
  <si>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</si>
  <si>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</si>
  <si>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</si>
  <si>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</si>
  <si>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</si>
  <si>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</si>
  <si>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</si>
  <si>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</si>
  <si>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</si>
  <si>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</si>
  <si>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</si>
  <si>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</si>
  <si>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</si>
  <si>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</si>
  <si>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</si>
  <si>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</si>
  <si>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</si>
  <si>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</si>
  <si>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</si>
  <si>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</si>
  <si>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</si>
  <si>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</si>
  <si>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</si>
  <si>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</si>
  <si>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</si>
  <si>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</si>
  <si>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</si>
  <si>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</si>
  <si>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</si>
  <si>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</si>
  <si>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</si>
  <si>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</si>
  <si>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</si>
  <si>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</si>
  <si>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</si>
  <si>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</si>
  <si>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</si>
  <si>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</si>
  <si>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</si>
  <si>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</si>
  <si>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</si>
  <si>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</si>
  <si>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</si>
  <si>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</si>
  <si>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</si>
  <si>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</si>
  <si>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</si>
  <si>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</si>
  <si>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</si>
  <si>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</si>
  <si>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</si>
  <si>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</si>
  <si>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</si>
  <si>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</si>
  <si>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</si>
  <si>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</si>
  <si>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</si>
  <si>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</si>
  <si>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</si>
  <si>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</si>
  <si>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</si>
  <si>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</si>
  <si>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</si>
  <si>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</si>
  <si>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</si>
  <si>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</si>
  <si>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</si>
  <si>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</si>
  <si>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</si>
  <si>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</si>
  <si>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</si>
  <si>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</si>
  <si>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</si>
  <si>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</si>
  <si>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</si>
  <si>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</si>
  <si>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</si>
  <si>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</si>
  <si>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</si>
  <si>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</si>
  <si>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</si>
  <si>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</si>
  <si>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</si>
  <si>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</si>
  <si>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</si>
  <si>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</si>
  <si>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</si>
  <si>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</si>
  <si>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</si>
  <si>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</si>
  <si>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</si>
  <si>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</si>
  <si>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</si>
  <si>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</si>
  <si>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</si>
  <si>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</si>
  <si>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</si>
  <si>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</si>
  <si>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</si>
  <si>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</si>
  <si>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</si>
  <si>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</si>
  <si>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</si>
  <si>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</si>
  <si>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</si>
  <si>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</si>
  <si>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</si>
  <si>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</si>
  <si>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</si>
  <si>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</si>
  <si>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</si>
  <si>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</si>
  <si>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</si>
  <si>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</si>
  <si>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</si>
  <si>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</si>
  <si>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</si>
  <si>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</si>
  <si>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</si>
  <si>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</si>
  <si>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</si>
  <si>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</si>
  <si>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</si>
  <si>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</si>
  <si>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</si>
  <si>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</si>
  <si>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</si>
  <si>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</si>
  <si>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</si>
  <si>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</si>
  <si>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</si>
  <si>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</si>
  <si>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</si>
  <si>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</si>
  <si>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</si>
  <si>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</si>
  <si>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</si>
  <si>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</si>
  <si>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</si>
  <si>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</si>
  <si>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</si>
  <si>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</si>
  <si>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</si>
  <si>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</si>
  <si>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</si>
  <si>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</si>
  <si>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</si>
  <si>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</si>
  <si>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</si>
  <si>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</si>
  <si>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</si>
  <si>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</si>
  <si>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</si>
  <si>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</si>
  <si>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</si>
  <si>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</si>
  <si>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</si>
  <si>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</si>
  <si>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</si>
  <si>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</si>
  <si>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</si>
  <si>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</si>
  <si>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</si>
  <si>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</si>
  <si>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</si>
  <si>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</si>
  <si>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</si>
  <si>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</si>
  <si>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</si>
  <si>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</si>
  <si>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</si>
  <si>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</si>
  <si>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</si>
  <si>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</si>
  <si>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</si>
  <si>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</si>
  <si>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</si>
  <si>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</si>
  <si>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</si>
  <si>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</si>
  <si>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</si>
  <si>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</si>
  <si>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</si>
  <si>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</si>
  <si>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</si>
  <si>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</si>
  <si>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</si>
  <si>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</si>
  <si>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</si>
  <si>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</si>
  <si>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</si>
  <si>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</si>
  <si>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</si>
  <si>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</si>
  <si>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</si>
  <si>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</si>
  <si>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</si>
  <si>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</si>
  <si>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</si>
  <si>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</si>
  <si>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</si>
  <si>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</si>
  <si>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</si>
  <si>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</si>
  <si>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</si>
  <si>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</si>
  <si>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</si>
  <si>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</si>
  <si>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</si>
  <si>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</si>
  <si>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</si>
  <si>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</si>
  <si>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</si>
  <si>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</si>
  <si>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</si>
  <si>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</si>
  <si>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</si>
  <si>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</si>
  <si>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</si>
  <si>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</si>
  <si>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</si>
  <si>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</si>
  <si>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</si>
  <si>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</si>
  <si>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</si>
  <si>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</si>
  <si>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</si>
  <si>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</si>
  <si>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</si>
  <si>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</si>
  <si>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</si>
  <si>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</si>
  <si>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</si>
  <si>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</si>
  <si>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</si>
  <si>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</si>
  <si>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</si>
  <si>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</si>
  <si>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</si>
  <si>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</si>
  <si>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</si>
  <si>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</si>
  <si>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</si>
  <si>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</si>
  <si>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</si>
  <si>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</si>
  <si>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</si>
  <si>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</si>
  <si>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</si>
  <si>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</si>
  <si>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</si>
  <si>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</si>
  <si>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</si>
  <si>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</si>
  <si>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</si>
  <si>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</si>
  <si>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</si>
  <si>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</si>
  <si>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</si>
  <si>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</si>
  <si>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</si>
  <si>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</si>
  <si>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</si>
  <si>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</si>
  <si>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</si>
  <si>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</si>
  <si>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</si>
  <si>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</si>
  <si>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</si>
  <si>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</si>
  <si>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</si>
  <si>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</si>
  <si>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</si>
  <si>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</si>
  <si>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</si>
  <si>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</si>
  <si>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</si>
  <si>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</si>
  <si>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</si>
  <si>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</si>
  <si>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</si>
  <si>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</si>
  <si>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</si>
  <si>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</si>
  <si>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</si>
  <si>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</si>
  <si>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</si>
  <si>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</si>
  <si>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</si>
  <si>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</si>
  <si>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</si>
  <si>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</si>
  <si>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</si>
  <si>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</si>
  <si>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</si>
  <si>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</si>
  <si>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</si>
  <si>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</si>
  <si>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</si>
  <si>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</si>
  <si>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</si>
  <si>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</si>
  <si>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</si>
  <si>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</si>
  <si>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</si>
  <si>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</si>
  <si>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</si>
  <si>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</si>
  <si>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</si>
  <si>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</si>
  <si>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</si>
  <si>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</si>
  <si>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</si>
  <si>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</si>
  <si>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</si>
  <si>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</si>
  <si>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</si>
  <si>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</si>
  <si>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</si>
  <si>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</si>
  <si>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</si>
  <si>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</si>
  <si>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</si>
  <si>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</si>
  <si>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</si>
  <si>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</si>
  <si>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</si>
  <si>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</si>
  <si>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</si>
  <si>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</si>
  <si>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</si>
  <si>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</si>
  <si>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</si>
  <si>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</si>
  <si>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</si>
  <si>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</si>
  <si>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</si>
  <si>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</si>
  <si>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</si>
  <si>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</si>
  <si>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</si>
  <si>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</si>
  <si>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</si>
  <si>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</si>
  <si>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</si>
  <si>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</si>
  <si>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</si>
  <si>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</si>
  <si>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</si>
  <si>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</si>
  <si>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</si>
  <si>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</si>
  <si>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</si>
  <si>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</si>
  <si>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</si>
  <si>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</si>
  <si>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</si>
  <si>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</si>
  <si>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</si>
  <si>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</si>
  <si>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</si>
  <si>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</si>
  <si>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</si>
  <si>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</si>
  <si>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</si>
  <si>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</si>
  <si>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</si>
  <si>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</si>
  <si>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</si>
  <si>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</si>
  <si>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</si>
  <si>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</si>
  <si>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</si>
  <si>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</si>
  <si>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</si>
  <si>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</si>
  <si>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</si>
  <si>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</si>
  <si>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</si>
  <si>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</si>
  <si>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</si>
  <si>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</si>
  <si>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</si>
  <si>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</si>
  <si>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</si>
  <si>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</si>
  <si>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</si>
  <si>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</si>
  <si>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</si>
  <si>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</si>
  <si>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</si>
  <si>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</si>
  <si>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</si>
  <si>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</si>
  <si>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</si>
  <si>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</si>
  <si>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</si>
  <si>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</si>
  <si>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</si>
  <si>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</si>
  <si>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</si>
  <si>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</si>
  <si>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</si>
  <si>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</si>
  <si>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</si>
  <si>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</si>
  <si>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</si>
  <si>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</si>
  <si>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</si>
  <si>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</si>
  <si>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</si>
  <si>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</si>
  <si>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</si>
  <si>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</si>
  <si>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</si>
  <si>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</si>
  <si>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</si>
  <si>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</si>
  <si>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</si>
  <si>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</si>
  <si>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</si>
  <si>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</si>
  <si>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</si>
  <si>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</si>
  <si>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</si>
  <si>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</si>
  <si>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</si>
  <si>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</si>
  <si>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</si>
  <si>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</si>
  <si>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</si>
  <si>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</si>
  <si>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</si>
  <si>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</si>
  <si>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</si>
  <si>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</si>
  <si>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</si>
  <si>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</si>
  <si>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</si>
  <si>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</si>
  <si>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</si>
  <si>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</si>
  <si>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</si>
  <si>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</si>
  <si>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</si>
  <si>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</si>
  <si>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</si>
  <si>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</si>
  <si>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</si>
  <si>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</si>
  <si>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</si>
  <si>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</si>
  <si>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</si>
  <si>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</si>
  <si>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</si>
  <si>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</si>
  <si>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</si>
  <si>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</si>
  <si>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</si>
  <si>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</si>
  <si>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</si>
  <si>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</si>
  <si>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</si>
  <si>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</si>
  <si>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</si>
  <si>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</si>
  <si>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</si>
  <si>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</si>
  <si>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</si>
  <si>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</si>
  <si>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</si>
  <si>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</si>
  <si>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</si>
  <si>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</si>
  <si>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</si>
  <si>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</si>
  <si>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</si>
  <si>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</si>
  <si>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</si>
  <si>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</si>
  <si>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</si>
  <si>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</si>
  <si>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</si>
  <si>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</si>
  <si>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</si>
  <si>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</si>
  <si>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</si>
  <si>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</si>
  <si>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</si>
  <si>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</si>
  <si>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</si>
  <si>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</si>
  <si>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</si>
  <si>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</si>
  <si>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</si>
  <si>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</si>
  <si>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</si>
  <si>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</si>
  <si>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</si>
  <si>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</si>
  <si>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</si>
  <si>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</si>
  <si>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</si>
  <si>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</si>
  <si>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</si>
  <si>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</si>
  <si>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</si>
  <si>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</si>
  <si>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</si>
  <si>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</si>
  <si>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</si>
  <si>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</si>
  <si>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</si>
  <si>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</si>
  <si>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</si>
  <si>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</si>
  <si>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</si>
  <si>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</si>
  <si>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</si>
  <si>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</si>
  <si>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</si>
  <si>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</si>
  <si>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</si>
  <si>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</si>
  <si>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</si>
  <si>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</si>
  <si>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</si>
  <si>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</si>
  <si>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</si>
  <si>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</si>
  <si>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</si>
  <si>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</si>
  <si>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</si>
  <si>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</si>
  <si>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</si>
  <si>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</si>
  <si>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</si>
  <si>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</si>
  <si>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</si>
  <si>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</si>
  <si>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</si>
  <si>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</si>
  <si>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</si>
  <si>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</si>
  <si>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</si>
  <si>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</si>
  <si>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</si>
  <si>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</si>
  <si>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</si>
  <si>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</si>
  <si>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</si>
  <si>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</si>
  <si>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</si>
  <si>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</si>
  <si>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</si>
  <si>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</si>
  <si>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</si>
  <si>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</si>
  <si>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</si>
  <si>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</si>
  <si>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</si>
  <si>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</si>
  <si>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</si>
  <si>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</si>
  <si>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</si>
  <si>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</si>
  <si>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</si>
  <si>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</si>
  <si>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</si>
  <si>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</si>
  <si>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</si>
  <si>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</si>
  <si>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</si>
  <si>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</si>
  <si>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</si>
  <si>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</si>
  <si>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</si>
  <si>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</si>
  <si>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</si>
  <si>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</si>
  <si>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</si>
  <si>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</si>
  <si>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</si>
  <si>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</si>
  <si>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</si>
  <si>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</si>
  <si>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</si>
  <si>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</si>
  <si>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</si>
  <si>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</si>
  <si>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</si>
  <si>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</si>
  <si>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</si>
  <si>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</si>
  <si>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</si>
  <si>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</si>
  <si>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</si>
  <si>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</si>
  <si>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</si>
  <si>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</si>
  <si>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</si>
  <si>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</si>
  <si>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</si>
  <si>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</si>
  <si>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</si>
  <si>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</si>
  <si>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</si>
  <si>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</si>
  <si>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</si>
  <si>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</si>
  <si>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</si>
  <si>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</si>
  <si>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</si>
  <si>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</si>
  <si>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</si>
  <si>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</si>
  <si>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</si>
  <si>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</si>
  <si>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</si>
  <si>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</si>
  <si>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</si>
  <si>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</si>
  <si>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</si>
  <si>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</si>
  <si>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</si>
  <si>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</si>
  <si>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</si>
  <si>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</si>
  <si>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</si>
  <si>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</si>
  <si>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</si>
  <si>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</si>
  <si>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</si>
  <si>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</si>
  <si>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</si>
  <si>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</si>
  <si>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</si>
  <si>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</si>
  <si>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</si>
  <si>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</si>
  <si>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</si>
  <si>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</si>
  <si>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</si>
  <si>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</si>
  <si>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</si>
  <si>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</si>
  <si>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</si>
  <si>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</si>
  <si>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</si>
  <si>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</si>
  <si>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</si>
  <si>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</si>
  <si>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</si>
  <si>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</si>
  <si>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</si>
  <si>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</si>
  <si>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</si>
  <si>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</si>
  <si>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</si>
  <si>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</si>
  <si>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</si>
  <si>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</si>
  <si>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</si>
  <si>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</si>
  <si>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</si>
  <si>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</si>
  <si>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</si>
  <si>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</si>
  <si>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</si>
  <si>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</si>
  <si>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</si>
  <si>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</si>
  <si>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</si>
  <si>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</si>
  <si>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</si>
  <si>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</si>
  <si>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</si>
  <si>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</si>
  <si>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</si>
  <si>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</si>
  <si>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</si>
  <si>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</si>
  <si>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</si>
  <si>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</si>
  <si>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</si>
  <si>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</si>
  <si>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</si>
  <si>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</si>
  <si>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</si>
  <si>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</si>
  <si>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</si>
  <si>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</si>
  <si>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</si>
  <si>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</si>
  <si>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</si>
  <si>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</si>
  <si>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</si>
  <si>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</si>
  <si>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</si>
  <si>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</si>
  <si>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</si>
  <si>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</si>
  <si>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</si>
  <si>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</si>
  <si>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</si>
  <si>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</si>
  <si>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</si>
  <si>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</si>
  <si>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</si>
  <si>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</si>
  <si>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</si>
  <si>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</si>
  <si>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</si>
  <si>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</si>
  <si>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</si>
  <si>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</si>
  <si>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</si>
  <si>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</si>
  <si>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</si>
  <si>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</si>
  <si>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</si>
  <si>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</si>
  <si>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</si>
  <si>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</si>
  <si>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</si>
  <si>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</si>
  <si>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</si>
  <si>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</si>
  <si>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</si>
  <si>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</si>
  <si>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</si>
  <si>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</si>
  <si>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</si>
  <si>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</si>
  <si>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</si>
  <si>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</si>
  <si>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</si>
  <si>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</si>
  <si>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</si>
  <si>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</si>
  <si>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</si>
  <si>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</si>
  <si>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</si>
  <si>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</si>
  <si>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</si>
  <si>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</si>
  <si>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</si>
  <si>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</si>
  <si>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</si>
  <si>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</si>
  <si>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</si>
  <si>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</si>
  <si>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</si>
  <si>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</si>
  <si>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</si>
  <si>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</si>
  <si>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</si>
  <si>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</si>
  <si>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</si>
  <si>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</si>
  <si>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</si>
  <si>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</si>
  <si>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</si>
  <si>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</si>
  <si>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</si>
  <si>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</si>
  <si>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</si>
  <si>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</si>
  <si>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</si>
  <si>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</si>
  <si>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</si>
  <si>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</si>
  <si>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</si>
  <si>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</si>
  <si>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</si>
  <si>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</si>
  <si>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</si>
  <si>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</si>
  <si>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</si>
  <si>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</si>
  <si>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</si>
  <si>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</si>
  <si>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</si>
  <si>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</si>
  <si>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</si>
  <si>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</si>
  <si>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</si>
  <si>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</si>
  <si>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</si>
  <si>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</si>
  <si>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</si>
  <si>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</si>
  <si>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</si>
  <si>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</si>
  <si>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</si>
  <si>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</si>
  <si>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</si>
  <si>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</si>
  <si>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</si>
  <si>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</si>
  <si>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</si>
  <si>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</si>
  <si>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</si>
  <si>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</si>
  <si>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</si>
  <si>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</si>
  <si>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</si>
  <si>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</si>
  <si>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</si>
  <si>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</si>
  <si>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</si>
  <si>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</si>
  <si>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</si>
  <si>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</si>
  <si>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</si>
  <si>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</si>
  <si>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</si>
  <si>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</si>
  <si>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</si>
  <si>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</si>
  <si>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</si>
  <si>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</si>
  <si>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</si>
  <si>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</si>
  <si>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</si>
  <si>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</si>
  <si>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</si>
  <si>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</si>
  <si>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</si>
  <si>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</si>
  <si>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</si>
  <si>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</si>
  <si>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</si>
  <si>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</si>
  <si>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</si>
  <si>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</si>
  <si>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</si>
  <si>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</si>
  <si>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</si>
  <si>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</si>
  <si>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</si>
  <si>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</si>
  <si>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</si>
  <si>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</si>
  <si>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</si>
  <si>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</si>
  <si>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</si>
  <si>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</si>
  <si>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</si>
  <si>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</si>
  <si>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</si>
  <si>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</si>
  <si>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</si>
  <si>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</si>
  <si>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</si>
  <si>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</si>
  <si>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</si>
  <si>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</si>
  <si>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</si>
  <si>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</si>
  <si>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</si>
  <si>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</si>
  <si>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</si>
  <si>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</si>
  <si>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</si>
  <si>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</si>
  <si>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</si>
  <si>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</si>
  <si>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</si>
  <si>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</si>
  <si>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</si>
  <si>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</si>
  <si>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</si>
  <si>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</si>
  <si>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</si>
  <si>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</si>
  <si>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</si>
  <si>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</si>
  <si>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</si>
  <si>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</si>
  <si>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</si>
  <si>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</si>
  <si>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</si>
  <si>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</si>
  <si>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</si>
  <si>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</si>
  <si>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</si>
  <si>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</si>
  <si>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</si>
  <si>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</si>
  <si>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</si>
  <si>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</si>
  <si>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</si>
  <si>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</si>
  <si>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</si>
  <si>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</si>
  <si>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</si>
  <si>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</si>
  <si>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</si>
  <si>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</si>
  <si>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</si>
  <si>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</si>
  <si>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</si>
  <si>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</si>
  <si>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</si>
  <si>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</si>
  <si>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</si>
  <si>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</si>
  <si>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</si>
  <si>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</si>
  <si>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</si>
  <si>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</si>
  <si>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</si>
  <si>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</si>
  <si>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</si>
  <si>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</si>
  <si>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</si>
  <si>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</si>
  <si>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</si>
  <si>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</si>
  <si>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</si>
  <si>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</si>
  <si>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</si>
  <si>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</si>
  <si>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</si>
  <si>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</si>
  <si>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</si>
  <si>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</si>
  <si>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</si>
  <si>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</si>
  <si>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</si>
  <si>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</si>
  <si>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</si>
  <si>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</si>
  <si>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</si>
  <si>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</si>
  <si>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</si>
  <si>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</si>
  <si>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</si>
  <si>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</si>
  <si>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</si>
  <si>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</si>
  <si>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</si>
  <si>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</si>
  <si>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</si>
  <si>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</si>
  <si>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</si>
  <si>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</si>
  <si>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</si>
  <si>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</si>
  <si>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</si>
  <si>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</si>
  <si>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</si>
  <si>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</si>
  <si>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</si>
  <si>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</si>
  <si>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</si>
  <si>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</si>
  <si>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</si>
  <si>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</si>
  <si>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</si>
  <si>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</si>
  <si>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</si>
  <si>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</si>
  <si>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</si>
  <si>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</si>
  <si>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</si>
  <si>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</si>
  <si>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</si>
  <si>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</si>
  <si>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</si>
  <si>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</si>
  <si>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</si>
  <si>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</si>
  <si>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</si>
  <si>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</si>
  <si>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</si>
  <si>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</si>
  <si>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</si>
  <si>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</si>
  <si>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</si>
  <si>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</si>
  <si>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</si>
  <si>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</si>
  <si>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</si>
  <si>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</si>
  <si>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</si>
  <si>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</si>
  <si>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</si>
  <si>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</si>
  <si>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</si>
  <si>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</si>
  <si>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</si>
  <si>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</si>
  <si>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</si>
  <si>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</si>
  <si>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</si>
  <si>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</si>
  <si>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</si>
  <si>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</si>
  <si>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</si>
  <si>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</si>
  <si>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</si>
  <si>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</si>
  <si>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</si>
  <si>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</si>
  <si>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</si>
  <si>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</si>
  <si>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</si>
  <si>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</si>
  <si>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</si>
  <si>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</si>
  <si>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</si>
  <si>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</si>
  <si>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</si>
  <si>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</si>
  <si>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</si>
  <si>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</si>
  <si>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</si>
  <si>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</si>
  <si>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</si>
  <si>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</si>
  <si>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</si>
  <si>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</si>
  <si>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</si>
  <si>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</si>
  <si>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</si>
  <si>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</si>
  <si>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</si>
  <si>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</si>
  <si>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</si>
  <si>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</si>
  <si>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</si>
  <si>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</si>
  <si>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</si>
  <si>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</si>
  <si>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</si>
  <si>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</si>
  <si>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</si>
  <si>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</si>
  <si>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</si>
  <si>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</si>
  <si>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</si>
  <si>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</si>
  <si>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</si>
  <si>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</si>
  <si>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</si>
  <si>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</si>
  <si>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</si>
  <si>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</si>
  <si>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</si>
  <si>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</si>
  <si>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</si>
  <si>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</si>
  <si>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</si>
  <si>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</si>
  <si>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</si>
  <si>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</si>
  <si>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</si>
  <si>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</si>
  <si>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</si>
  <si>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</si>
  <si>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</si>
  <si>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</si>
  <si>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</si>
  <si>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</si>
  <si>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</si>
  <si>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</si>
  <si>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</si>
  <si>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</si>
  <si>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</si>
  <si>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</si>
  <si>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</si>
  <si>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</si>
  <si>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</si>
  <si>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</si>
  <si>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</si>
  <si>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</si>
  <si>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</si>
  <si>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</si>
  <si>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</si>
  <si>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</si>
  <si>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</si>
  <si>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</si>
  <si>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</si>
  <si>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</si>
  <si>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</si>
  <si>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</si>
  <si>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</si>
  <si>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</si>
  <si>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</si>
  <si>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</si>
  <si>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</si>
  <si>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</si>
  <si>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</si>
  <si>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</si>
  <si>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</si>
  <si>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</si>
  <si>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</si>
  <si>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</si>
  <si>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</si>
  <si>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</si>
  <si>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</si>
  <si>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</si>
  <si>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</si>
  <si>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</si>
  <si>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</si>
  <si>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</si>
  <si>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</si>
  <si>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</si>
  <si>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</si>
  <si>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</si>
  <si>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</si>
  <si>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</si>
  <si>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</si>
  <si>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</si>
  <si>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</si>
  <si>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</si>
  <si>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</si>
  <si>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</si>
  <si>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</si>
  <si>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</si>
  <si>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</si>
  <si>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</si>
  <si>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</si>
  <si>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</si>
  <si>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</si>
  <si>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</si>
  <si>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</si>
  <si>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</si>
  <si>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</si>
  <si>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</si>
  <si>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</si>
  <si>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</si>
  <si>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</si>
  <si>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</si>
  <si>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</si>
  <si>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</si>
  <si>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</si>
  <si>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</si>
  <si>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</si>
  <si>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</si>
  <si>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</si>
  <si>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</si>
  <si>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</si>
  <si>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</si>
  <si>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</si>
  <si>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</si>
  <si>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</si>
  <si>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</si>
  <si>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</si>
  <si>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</si>
  <si>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</si>
  <si>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</si>
  <si>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</si>
  <si>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</si>
  <si>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</si>
  <si>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</si>
  <si>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</si>
  <si>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</si>
  <si>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</si>
  <si>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</si>
  <si>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</si>
  <si>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</si>
  <si>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</si>
  <si>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</si>
  <si>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</si>
  <si>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</si>
  <si>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</si>
  <si>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</si>
  <si>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</si>
  <si>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</si>
  <si>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</si>
  <si>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</si>
  <si>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</si>
  <si>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</si>
  <si>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</si>
  <si>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</si>
  <si>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</si>
  <si>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</si>
  <si>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</si>
  <si>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</si>
  <si>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</si>
  <si>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</si>
  <si>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</si>
  <si>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</si>
  <si>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</si>
  <si>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</si>
  <si>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</si>
  <si>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</si>
  <si>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</si>
  <si>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</si>
  <si>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</si>
  <si>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</si>
  <si>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</si>
  <si>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</si>
  <si>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</si>
  <si>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</si>
  <si>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</si>
  <si>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</si>
  <si>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</si>
  <si>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</si>
  <si>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</si>
  <si>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</si>
  <si>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</si>
  <si>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</si>
  <si>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</si>
  <si>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</si>
  <si>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</si>
  <si>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</si>
  <si>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</si>
  <si>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</si>
  <si>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</si>
  <si>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</si>
  <si>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</si>
  <si>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</si>
  <si>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</si>
  <si>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</si>
  <si>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</si>
  <si>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</si>
  <si>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</si>
  <si>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</si>
  <si>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</si>
  <si>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</si>
  <si>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</si>
  <si>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</si>
  <si>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</si>
  <si>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</si>
  <si>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</si>
  <si>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</si>
  <si>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</si>
  <si>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</si>
  <si>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</si>
  <si>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</si>
  <si>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</si>
  <si>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</si>
  <si>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</si>
  <si>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</si>
  <si>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</si>
  <si>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</si>
  <si>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</si>
  <si>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</si>
  <si>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</si>
  <si>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</si>
  <si>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</si>
  <si>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</si>
  <si>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</si>
  <si>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</si>
  <si>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</si>
  <si>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</si>
  <si>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</si>
  <si>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</si>
  <si>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</si>
  <si>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</si>
  <si>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</si>
  <si>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</si>
  <si>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</si>
  <si>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</si>
  <si>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</si>
  <si>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</si>
  <si>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</si>
  <si>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</si>
  <si>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</si>
  <si>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</si>
  <si>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</si>
  <si>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</si>
  <si>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</si>
  <si>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</si>
  <si>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</si>
  <si>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</si>
  <si>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</si>
  <si>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</si>
  <si>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</si>
  <si>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</si>
  <si>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</si>
  <si>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</si>
  <si>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</si>
  <si>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</si>
  <si>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</si>
  <si>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</si>
  <si>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</si>
  <si>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</si>
  <si>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</si>
  <si>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</si>
  <si>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</si>
  <si>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</si>
  <si>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</si>
  <si>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</si>
  <si>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</si>
  <si>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</si>
  <si>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</si>
  <si>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</si>
  <si>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</si>
  <si>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</si>
  <si>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</si>
  <si>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</si>
  <si>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</si>
  <si>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</si>
  <si>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</si>
  <si>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</si>
  <si>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</si>
  <si>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</si>
  <si>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</si>
  <si>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</si>
  <si>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</si>
  <si>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</si>
  <si>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</si>
  <si>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</si>
  <si>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</si>
  <si>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</si>
  <si>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</si>
  <si>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</si>
  <si>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</si>
  <si>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</si>
  <si>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</si>
  <si>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</si>
  <si>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</si>
  <si>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</si>
  <si>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</si>
  <si>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</si>
  <si>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</si>
  <si>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</si>
  <si>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</si>
  <si>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</si>
  <si>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</si>
  <si>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</si>
  <si>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</si>
  <si>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</si>
  <si>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</si>
  <si>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</si>
  <si>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</si>
  <si>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</si>
  <si>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</si>
  <si>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</si>
  <si>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</si>
  <si>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</si>
  <si>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</si>
  <si>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</si>
  <si>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</si>
  <si>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</si>
  <si>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</si>
  <si>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</si>
  <si>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</si>
  <si>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</si>
  <si>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</si>
  <si>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</si>
  <si>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</si>
  <si>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</si>
  <si>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</si>
  <si>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</si>
  <si>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</si>
  <si>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</si>
  <si>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</si>
  <si>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</si>
  <si>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</si>
  <si>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</si>
  <si>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</si>
  <si>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</si>
  <si>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</si>
  <si>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</si>
  <si>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</si>
  <si>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</si>
  <si>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</si>
  <si>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</si>
  <si>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</si>
  <si>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</si>
  <si>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</si>
  <si>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</si>
  <si>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</si>
  <si>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</si>
  <si>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</si>
  <si>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</si>
  <si>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</si>
  <si>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</si>
  <si>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</si>
  <si>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</si>
  <si>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</si>
  <si>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</si>
  <si>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</si>
  <si>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</si>
  <si>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</si>
  <si>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</si>
  <si>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</si>
  <si>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</si>
  <si>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</si>
  <si>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</si>
  <si>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</si>
  <si>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</si>
  <si>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</si>
  <si>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</si>
  <si>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</si>
  <si>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</si>
  <si>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</si>
  <si>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</si>
  <si>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</si>
  <si>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</si>
  <si>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</si>
  <si>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</si>
  <si>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</si>
  <si>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</si>
  <si>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</si>
  <si>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</si>
  <si>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</si>
  <si>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</si>
  <si>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</si>
  <si>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</si>
  <si>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</si>
  <si>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</si>
  <si>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</si>
  <si>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</si>
  <si>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</si>
  <si>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</si>
  <si>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</si>
  <si>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</si>
  <si>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</si>
  <si>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</si>
  <si>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</si>
  <si>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</si>
  <si>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</si>
  <si>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</si>
  <si>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</si>
  <si>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</si>
  <si>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</si>
  <si>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</si>
  <si>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</si>
  <si>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</si>
  <si>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</si>
  <si>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</si>
  <si>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</si>
  <si>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</si>
  <si>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</si>
  <si>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</si>
  <si>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</si>
  <si>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</si>
  <si>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</si>
  <si>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</si>
  <si>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</si>
  <si>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</si>
  <si>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</si>
  <si>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</si>
  <si>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</si>
  <si>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</si>
  <si>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</si>
  <si>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</si>
  <si>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</si>
  <si>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</si>
  <si>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</si>
  <si>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</si>
  <si>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</si>
  <si>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</si>
  <si>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</si>
  <si>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</si>
  <si>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</si>
  <si>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</si>
  <si>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</si>
  <si>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</si>
  <si>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</si>
  <si>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</si>
  <si>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</si>
  <si>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</si>
  <si>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</si>
  <si>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</si>
  <si>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</si>
  <si>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</si>
  <si>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</si>
  <si>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</si>
  <si>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</si>
  <si>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</si>
  <si>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</si>
  <si>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</si>
  <si>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</si>
  <si>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</si>
  <si>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</si>
  <si>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</si>
  <si>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</si>
  <si>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</si>
  <si>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</si>
  <si>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</si>
  <si>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</si>
  <si>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</si>
  <si>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</si>
  <si>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</si>
  <si>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</si>
  <si>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</si>
  <si>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</si>
  <si>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</si>
  <si>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</si>
  <si>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</si>
  <si>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</si>
  <si>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</si>
  <si>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</si>
  <si>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</si>
  <si>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</si>
  <si>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</si>
  <si>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</si>
  <si>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</si>
  <si>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</si>
  <si>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</si>
  <si>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</si>
  <si>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</si>
  <si>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</si>
  <si>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</si>
  <si>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</si>
  <si>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</si>
  <si>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</si>
  <si>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</si>
  <si>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</si>
  <si>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</si>
  <si>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</si>
  <si>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</si>
  <si>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</si>
  <si>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</si>
  <si>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</si>
  <si>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</si>
  <si>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</si>
  <si>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</si>
  <si>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</si>
  <si>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</si>
  <si>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</si>
  <si>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</si>
  <si>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</si>
  <si>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</si>
  <si>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</si>
  <si>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</si>
  <si>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</si>
  <si>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</si>
  <si>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</si>
  <si>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</si>
  <si>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</si>
  <si>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</si>
  <si>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</si>
  <si>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</si>
  <si>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</si>
  <si>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</si>
  <si>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</si>
  <si>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</si>
  <si>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</si>
  <si>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</si>
  <si>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</si>
  <si>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</si>
  <si>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</si>
  <si>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</si>
  <si>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</si>
  <si>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</si>
  <si>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</si>
  <si>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</si>
  <si>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</si>
  <si>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</si>
  <si>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</si>
  <si>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</si>
  <si>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</si>
  <si>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</si>
  <si>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</si>
  <si>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</si>
  <si>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</si>
  <si>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</si>
  <si>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</si>
  <si>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</si>
  <si>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</si>
  <si>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</si>
  <si>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</si>
  <si>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</si>
  <si>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</si>
  <si>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</si>
  <si>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</si>
  <si>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</si>
  <si>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</si>
  <si>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</si>
  <si>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</si>
  <si>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</si>
  <si>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</si>
  <si>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</si>
  <si>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</si>
  <si>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</si>
  <si>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</si>
  <si>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</si>
  <si>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</si>
  <si>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</si>
  <si>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</si>
  <si>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</si>
  <si>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</si>
  <si>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</si>
  <si>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</si>
  <si>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</si>
  <si>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</si>
  <si>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</si>
  <si>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</si>
  <si>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</si>
  <si>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</si>
  <si>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</si>
  <si>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</si>
  <si>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</si>
  <si>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</si>
  <si>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</si>
  <si>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</si>
  <si>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</si>
  <si>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</si>
  <si>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</si>
  <si>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</si>
  <si>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</si>
  <si>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</si>
  <si>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</si>
  <si>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</si>
  <si>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</si>
  <si>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</si>
  <si>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</si>
  <si>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</si>
  <si>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</si>
  <si>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</si>
  <si>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</si>
  <si>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</si>
  <si>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</si>
  <si>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</si>
  <si>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</si>
  <si>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</si>
  <si>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</si>
  <si>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</si>
  <si>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</si>
  <si>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</si>
  <si>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</si>
  <si>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</si>
  <si>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</si>
  <si>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</si>
  <si>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</si>
  <si>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</si>
  <si>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</si>
  <si>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</si>
  <si>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</si>
  <si>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</si>
  <si>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</si>
  <si>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</si>
  <si>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</si>
  <si>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</si>
  <si>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</si>
  <si>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</si>
  <si>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</si>
  <si>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</si>
  <si>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</si>
  <si>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</si>
  <si>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</si>
  <si>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</si>
  <si>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</si>
  <si>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</si>
  <si>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</si>
  <si>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</si>
  <si>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</si>
  <si>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</si>
  <si>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</si>
  <si>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</si>
  <si>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</si>
  <si>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</si>
  <si>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</si>
  <si>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</si>
  <si>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</si>
  <si>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</si>
  <si>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</si>
  <si>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</si>
  <si>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</si>
  <si>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</si>
  <si>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</si>
  <si>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</si>
  <si>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</si>
  <si>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</si>
  <si>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</si>
  <si>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</si>
  <si>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</si>
  <si>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</si>
  <si>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</si>
  <si>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</si>
  <si>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</si>
  <si>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</si>
  <si>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</si>
  <si>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</si>
  <si>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</si>
  <si>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</si>
  <si>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</si>
  <si>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</si>
  <si>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</si>
  <si>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</si>
  <si>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</si>
  <si>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</si>
  <si>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</si>
  <si>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</si>
  <si>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</si>
  <si>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</si>
  <si>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</si>
  <si>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</si>
  <si>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</si>
  <si>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</si>
  <si>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</si>
  <si>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</si>
  <si>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</si>
  <si>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</si>
  <si>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</si>
  <si>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</si>
  <si>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</si>
  <si>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</si>
  <si>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</si>
  <si>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</si>
  <si>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</si>
  <si>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</si>
  <si>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</si>
  <si>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</si>
  <si>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</si>
  <si>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</si>
  <si>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</si>
  <si>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</si>
  <si>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</si>
  <si>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</si>
  <si>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</si>
  <si>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</si>
  <si>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</si>
  <si>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</si>
  <si>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</si>
  <si>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</si>
  <si>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</si>
  <si>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</si>
  <si>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</si>
  <si>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</si>
  <si>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</si>
  <si>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</si>
  <si>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</si>
  <si>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</si>
  <si>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</si>
  <si>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</si>
  <si>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</si>
  <si>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</si>
  <si>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</si>
  <si>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</si>
  <si>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</si>
  <si>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</si>
  <si>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</si>
  <si>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</si>
  <si>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</si>
  <si>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</si>
  <si>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</si>
  <si>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</si>
  <si>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</si>
  <si>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</si>
  <si>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</si>
  <si>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</si>
  <si>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</si>
  <si>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</si>
  <si>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</si>
  <si>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</si>
  <si>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</si>
  <si>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</si>
  <si>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</si>
  <si>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</si>
  <si>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</si>
  <si>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</si>
  <si>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</si>
  <si>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</si>
  <si>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</si>
  <si>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</si>
  <si>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</si>
  <si>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</si>
  <si>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</si>
  <si>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</si>
  <si>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</si>
  <si>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</si>
  <si>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</si>
  <si>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</si>
  <si>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</si>
  <si>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</si>
  <si>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</si>
  <si>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</si>
  <si>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</si>
  <si>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</si>
  <si>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</si>
  <si>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</si>
  <si>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</si>
  <si>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</si>
  <si>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</si>
  <si>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</si>
  <si>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</si>
  <si>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</si>
  <si>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</si>
  <si>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</si>
  <si>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</si>
  <si>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</si>
  <si>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</si>
  <si>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</si>
  <si>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</si>
  <si>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</si>
  <si>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</si>
  <si>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</si>
  <si>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</si>
  <si>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</si>
  <si>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</si>
  <si>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</si>
  <si>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</si>
  <si>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</si>
  <si>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</si>
  <si>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</si>
  <si>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</si>
  <si>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</si>
  <si>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</si>
  <si>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</si>
  <si>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</si>
  <si>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</si>
  <si>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</si>
  <si>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</si>
  <si>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</si>
  <si>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</si>
  <si>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</si>
  <si>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</si>
  <si>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</si>
  <si>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</si>
  <si>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</si>
  <si>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</si>
  <si>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</si>
  <si>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</si>
  <si>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</si>
  <si>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</si>
  <si>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</si>
  <si>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</si>
  <si>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</si>
  <si>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</si>
  <si>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</si>
  <si>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</si>
  <si>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</si>
  <si>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</si>
  <si>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</si>
  <si>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</si>
  <si>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</si>
  <si>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</si>
  <si>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</si>
  <si>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</si>
  <si>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</si>
  <si>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</si>
  <si>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</si>
  <si>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</si>
  <si>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</si>
  <si>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</si>
  <si>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</si>
  <si>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</si>
  <si>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</si>
  <si>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</si>
  <si>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</si>
  <si>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</si>
  <si>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</si>
  <si>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</si>
  <si>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</si>
  <si>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</si>
  <si>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</si>
  <si>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</si>
  <si>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</si>
  <si>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</si>
  <si>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</si>
  <si>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</si>
  <si>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</si>
  <si>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</si>
  <si>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</si>
  <si>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</si>
  <si>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</si>
  <si>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</si>
  <si>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</si>
  <si>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</si>
  <si>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</si>
  <si>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</si>
  <si>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</si>
  <si>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</si>
  <si>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</si>
  <si>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</si>
  <si>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</si>
  <si>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</si>
  <si>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</si>
  <si>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</si>
  <si>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</si>
  <si>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</si>
  <si>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</si>
  <si>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</si>
  <si>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</si>
  <si>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</si>
  <si>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</si>
  <si>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</si>
  <si>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</si>
  <si>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</si>
  <si>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</si>
  <si>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</si>
  <si>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</si>
  <si>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</si>
  <si>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</si>
  <si>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</si>
  <si>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</si>
  <si>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</si>
  <si>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</si>
  <si>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</si>
  <si>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</si>
  <si>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</si>
  <si>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</si>
  <si>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</si>
  <si>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</si>
  <si>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</si>
  <si>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</si>
  <si>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</si>
  <si>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</si>
  <si>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</si>
  <si>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</si>
  <si>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</si>
  <si>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</si>
  <si>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</si>
  <si>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</si>
  <si>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</si>
  <si>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</si>
  <si>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</si>
  <si>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</si>
  <si>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</si>
  <si>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</si>
  <si>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</si>
  <si>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</si>
  <si>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</si>
  <si>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</si>
  <si>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</si>
  <si>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</si>
  <si>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</si>
  <si>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</si>
  <si>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</si>
  <si>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</si>
  <si>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</si>
  <si>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</si>
  <si>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</si>
  <si>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</si>
  <si>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</si>
  <si>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</si>
  <si>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</si>
  <si>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</si>
  <si>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</si>
  <si>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</si>
  <si>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</si>
  <si>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</si>
  <si>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</si>
  <si>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</si>
  <si>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</si>
  <si>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</si>
  <si>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</si>
  <si>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</si>
  <si>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</si>
  <si>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</si>
  <si>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</si>
  <si>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</si>
  <si>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</si>
  <si>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</si>
  <si>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</si>
  <si>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</si>
  <si>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</si>
  <si>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</si>
  <si>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</si>
  <si>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</si>
  <si>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</si>
  <si>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</si>
  <si>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</si>
  <si>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</si>
  <si>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</si>
  <si>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</si>
  <si>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</si>
  <si>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</si>
  <si>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</si>
  <si>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</si>
  <si>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</si>
  <si>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</si>
  <si>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</si>
  <si>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</si>
  <si>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</si>
  <si>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</si>
  <si>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</si>
  <si>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</si>
  <si>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</si>
  <si>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</si>
  <si>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</si>
  <si>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</si>
  <si>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</si>
  <si>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</si>
  <si>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</si>
  <si>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</si>
  <si>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</si>
  <si>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</si>
  <si>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</si>
  <si>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</si>
  <si>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</si>
  <si>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</si>
  <si>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</si>
  <si>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</si>
  <si>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</si>
  <si>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</si>
  <si>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</si>
  <si>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</si>
  <si>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</si>
  <si>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</si>
  <si>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</si>
  <si>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</si>
  <si>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</si>
  <si>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</si>
  <si>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</si>
  <si>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</si>
  <si>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</si>
  <si>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</si>
  <si>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</si>
  <si>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</si>
  <si>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</si>
  <si>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</si>
  <si>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</si>
  <si>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</si>
  <si>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</si>
  <si>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</si>
  <si>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</si>
  <si>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</si>
  <si>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</si>
  <si>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</si>
  <si>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</si>
  <si>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</si>
  <si>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</si>
  <si>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</si>
  <si>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</si>
  <si>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</si>
  <si>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</si>
  <si>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</si>
  <si>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</si>
  <si>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</si>
  <si>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</si>
  <si>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</si>
  <si>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</si>
  <si>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</si>
  <si>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</si>
  <si>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</si>
  <si>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</si>
  <si>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</si>
  <si>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</si>
  <si>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</si>
  <si>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</si>
  <si>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</si>
  <si>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</si>
  <si>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</si>
  <si>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</si>
  <si>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</si>
  <si>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</si>
  <si>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</si>
  <si>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</si>
  <si>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</si>
  <si>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</si>
  <si>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</si>
  <si>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</si>
  <si>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</si>
  <si>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</si>
  <si>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</si>
  <si>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</si>
  <si>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</si>
  <si>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</si>
  <si>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</si>
  <si>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</si>
  <si>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</si>
  <si>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</si>
  <si>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</si>
  <si>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</si>
  <si>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</si>
  <si>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</si>
  <si>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</si>
  <si>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</si>
  <si>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</si>
  <si>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</si>
  <si>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</si>
  <si>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</si>
  <si>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</si>
  <si>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</si>
  <si>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</si>
  <si>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</si>
  <si>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</si>
  <si>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</si>
  <si>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</si>
  <si>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</si>
  <si>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</si>
  <si>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</si>
  <si>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</si>
  <si>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</si>
  <si>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</si>
  <si>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</si>
  <si>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</si>
  <si>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</si>
  <si>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</si>
  <si>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</si>
  <si>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</si>
  <si>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</si>
  <si>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</si>
  <si>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</si>
  <si>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</si>
  <si>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</si>
  <si>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</si>
  <si>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</si>
  <si>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</si>
  <si>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</si>
  <si>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</si>
  <si>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</si>
  <si>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</si>
  <si>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</si>
  <si>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</si>
  <si>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</si>
  <si>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</si>
  <si>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</si>
  <si>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</si>
  <si>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</si>
  <si>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</si>
  <si>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</si>
  <si>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</si>
  <si>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</si>
  <si>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</si>
  <si>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</si>
  <si>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</si>
  <si>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</si>
  <si>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</si>
  <si>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</si>
  <si>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</si>
  <si>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</si>
  <si>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</si>
  <si>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</si>
  <si>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</si>
  <si>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</si>
  <si>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</si>
  <si>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</si>
  <si>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</si>
  <si>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</si>
  <si>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</si>
  <si>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</si>
  <si>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</si>
  <si>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</si>
  <si>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</si>
  <si>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</si>
  <si>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</si>
  <si>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</si>
  <si>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</si>
  <si>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</si>
  <si>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</si>
  <si>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</si>
  <si>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</si>
  <si>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</si>
  <si>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</si>
  <si>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</si>
  <si>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</si>
  <si>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</si>
  <si>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</si>
  <si>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</si>
  <si>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</si>
  <si>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</si>
  <si>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</si>
  <si>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</si>
  <si>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</si>
  <si>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</si>
  <si>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</si>
  <si>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</si>
  <si>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</si>
  <si>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</si>
  <si>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</si>
  <si>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</si>
  <si>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</si>
  <si>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</si>
  <si>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</si>
  <si>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</si>
  <si>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</si>
  <si>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</si>
  <si>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</si>
  <si>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</si>
  <si>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</si>
  <si>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</si>
  <si>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</si>
  <si>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</si>
  <si>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</si>
  <si>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</si>
  <si>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</si>
  <si>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</si>
  <si>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</si>
  <si>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</si>
  <si>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</si>
  <si>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</si>
  <si>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</si>
  <si>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</si>
  <si>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</si>
  <si>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</si>
  <si>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</si>
  <si>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</si>
  <si>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</si>
  <si>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</si>
  <si>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</si>
  <si>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</si>
  <si>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</si>
  <si>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</si>
  <si>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</si>
  <si>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</si>
  <si>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</si>
  <si>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</si>
  <si>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</si>
  <si>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</si>
  <si>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</si>
  <si>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</si>
  <si>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</si>
  <si>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</si>
  <si>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</si>
  <si>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</si>
  <si>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</si>
  <si>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</si>
  <si>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</si>
  <si>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</si>
  <si>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</si>
  <si>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</si>
  <si>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</si>
  <si>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</si>
  <si>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</si>
  <si>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</si>
  <si>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</si>
  <si>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</si>
  <si>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</si>
  <si>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</si>
  <si>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</si>
  <si>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</si>
  <si>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</si>
  <si>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</si>
  <si>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</si>
  <si>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</si>
  <si>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</si>
  <si>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</si>
  <si>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</si>
  <si>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</si>
  <si>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</si>
  <si>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</si>
  <si>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</si>
  <si>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</si>
  <si>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</si>
  <si>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</si>
  <si>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</si>
  <si>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</si>
  <si>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</si>
  <si>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</si>
  <si>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</si>
  <si>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</si>
  <si>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</si>
  <si>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</si>
  <si>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</si>
  <si>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</si>
  <si>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</si>
  <si>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</si>
  <si>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</si>
  <si>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</si>
  <si>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</si>
  <si>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</si>
  <si>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</si>
  <si>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</si>
  <si>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</si>
  <si>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</si>
  <si>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</si>
  <si>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</si>
  <si>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</si>
  <si>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</si>
  <si>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</si>
  <si>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</si>
  <si>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</si>
  <si>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</si>
  <si>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</si>
  <si>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</si>
  <si>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</si>
  <si>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</si>
  <si>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</si>
  <si>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</si>
  <si>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</si>
  <si>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</si>
  <si>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</si>
  <si>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</si>
  <si>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</si>
  <si>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</si>
  <si>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</si>
  <si>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</si>
  <si>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</si>
  <si>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</si>
  <si>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</si>
  <si>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</si>
  <si>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</si>
  <si>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</si>
  <si>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</si>
  <si>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</si>
  <si>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</si>
  <si>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</si>
  <si>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</si>
  <si>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</si>
  <si>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</si>
  <si>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</si>
  <si>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</si>
  <si>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</si>
  <si>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</si>
  <si>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</si>
  <si>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</si>
  <si>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</si>
  <si>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</si>
  <si>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</si>
  <si>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</si>
  <si>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</si>
  <si>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</si>
  <si>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</si>
  <si>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</si>
  <si>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</si>
  <si>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</si>
  <si>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</si>
  <si>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</si>
  <si>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</si>
  <si>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</si>
  <si>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</si>
  <si>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</si>
  <si>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</si>
  <si>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</si>
  <si>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</si>
  <si>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</si>
  <si>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</si>
  <si>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</si>
  <si>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</si>
  <si>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</si>
  <si>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</si>
  <si>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</si>
  <si>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</si>
  <si>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</si>
  <si>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</si>
  <si>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</si>
  <si>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</si>
  <si>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</si>
  <si>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</si>
  <si>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</si>
  <si>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</si>
  <si>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</si>
  <si>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</si>
  <si>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</si>
  <si>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</si>
  <si>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</si>
  <si>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</si>
  <si>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</si>
  <si>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</si>
  <si>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</si>
  <si>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</si>
  <si>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</si>
  <si>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</si>
  <si>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</si>
  <si>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</si>
  <si>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</si>
  <si>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</si>
  <si>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</si>
  <si>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</si>
  <si>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</si>
  <si>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</si>
  <si>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</si>
  <si>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</si>
  <si>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</si>
  <si>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</si>
  <si>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</si>
  <si>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</si>
  <si>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</si>
  <si>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</si>
  <si>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</si>
  <si>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</si>
  <si>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</si>
  <si>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</si>
  <si>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</si>
  <si>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</si>
  <si>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</si>
  <si>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</si>
  <si>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</si>
  <si>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</si>
  <si>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</si>
  <si>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</si>
  <si>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</si>
  <si>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</si>
  <si>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</si>
  <si>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</si>
  <si>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</si>
  <si>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</si>
  <si>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</si>
  <si>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</si>
  <si>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</si>
  <si>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</si>
  <si>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</si>
  <si>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</si>
  <si>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</si>
  <si>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</si>
  <si>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</si>
  <si>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</si>
  <si>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</si>
  <si>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</si>
  <si>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</si>
  <si>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</si>
  <si>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</si>
  <si>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</si>
  <si>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</si>
  <si>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</si>
  <si>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</si>
  <si>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</si>
  <si>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</si>
  <si>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</si>
  <si>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</si>
  <si>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</si>
  <si>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</si>
  <si>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</si>
  <si>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</si>
  <si>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</si>
  <si>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</si>
  <si>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</si>
  <si>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</si>
  <si>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</si>
  <si>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</si>
  <si>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</si>
  <si>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</si>
  <si>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</si>
  <si>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</si>
  <si>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</si>
  <si>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</si>
  <si>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</si>
  <si>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</si>
  <si>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</si>
  <si>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</si>
  <si>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</si>
  <si>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</si>
  <si>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</si>
  <si>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</si>
  <si>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</si>
  <si>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</si>
  <si>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</si>
  <si>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</si>
  <si>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</si>
  <si>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</si>
  <si>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</si>
  <si>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</si>
  <si>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</si>
  <si>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</si>
  <si>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</si>
  <si>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</si>
  <si>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</si>
  <si>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</si>
  <si>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</si>
  <si>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</si>
  <si>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</si>
  <si>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</si>
  <si>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</si>
  <si>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</si>
  <si>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</si>
  <si>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</si>
  <si>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</si>
  <si>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</si>
  <si>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</si>
  <si>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</si>
  <si>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</si>
  <si>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</si>
  <si>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</si>
  <si>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</si>
  <si>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</si>
  <si>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</si>
  <si>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</si>
  <si>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</si>
  <si>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</si>
  <si>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</si>
  <si>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</si>
  <si>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</si>
  <si>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</si>
  <si>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</si>
  <si>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</si>
  <si>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</si>
  <si>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</si>
  <si>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</si>
  <si>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</si>
  <si>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</si>
  <si>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</si>
  <si>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</si>
  <si>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</si>
  <si>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</si>
  <si>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</si>
  <si>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</si>
  <si>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</si>
  <si>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</si>
  <si>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</si>
  <si>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</si>
  <si>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</si>
  <si>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</si>
  <si>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</si>
  <si>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</si>
  <si>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</si>
  <si>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</si>
  <si>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</si>
  <si>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</si>
  <si>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</si>
  <si>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</si>
  <si>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</si>
  <si>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</si>
  <si>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</si>
  <si>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</si>
  <si>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</si>
  <si>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</si>
  <si>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</si>
  <si>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</si>
  <si>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</si>
  <si>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</si>
  <si>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</si>
  <si>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</si>
  <si>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</si>
  <si>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</si>
  <si>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</si>
  <si>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</si>
  <si>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</si>
  <si>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</si>
  <si>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</si>
  <si>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</si>
  <si>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</si>
  <si>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</si>
  <si>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</si>
  <si>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</si>
  <si>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</si>
  <si>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</si>
  <si>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</si>
  <si>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</si>
  <si>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</si>
  <si>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</si>
  <si>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</si>
  <si>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</si>
  <si>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</si>
  <si>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</si>
  <si>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</si>
  <si>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</si>
  <si>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</si>
  <si>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</si>
  <si>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</si>
  <si>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</si>
  <si>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</si>
  <si>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</si>
  <si>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</si>
  <si>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</si>
  <si>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</si>
  <si>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</si>
  <si>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</si>
  <si>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</si>
  <si>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</si>
  <si>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</si>
  <si>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</si>
  <si>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</si>
  <si>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</si>
  <si>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</si>
  <si>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</si>
  <si>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</si>
  <si>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</si>
  <si>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</si>
  <si>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</si>
  <si>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</si>
  <si>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</si>
  <si>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</si>
  <si>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</si>
  <si>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</si>
  <si>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</si>
  <si>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</si>
  <si>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</si>
  <si>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</si>
  <si>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</si>
  <si>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</si>
  <si>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</si>
  <si>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</si>
  <si>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</si>
  <si>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</si>
  <si>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</si>
  <si>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</si>
  <si>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</si>
  <si>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</si>
  <si>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</si>
  <si>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</si>
  <si>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</si>
  <si>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</si>
  <si>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</si>
  <si>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</si>
  <si>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</si>
  <si>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</si>
  <si>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</si>
  <si>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</si>
  <si>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</si>
  <si>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</si>
  <si>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</si>
  <si>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</si>
  <si>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</si>
  <si>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</si>
  <si>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</si>
  <si>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</si>
  <si>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</si>
  <si>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</si>
  <si>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</si>
  <si>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</si>
  <si>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</si>
  <si>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</si>
  <si>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</si>
  <si>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</si>
  <si>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</si>
  <si>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</si>
  <si>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</si>
  <si>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</si>
  <si>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</si>
  <si>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</si>
  <si>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</si>
  <si>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</si>
  <si>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</si>
  <si>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</si>
  <si>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</si>
  <si>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</si>
  <si>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</si>
  <si>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</si>
  <si>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</si>
  <si>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</si>
  <si>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</si>
  <si>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</si>
  <si>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</si>
  <si>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</si>
  <si>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</si>
  <si>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</si>
  <si>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</si>
  <si>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</si>
  <si>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</si>
  <si>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</si>
  <si>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</si>
  <si>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</si>
  <si>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</si>
  <si>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</si>
  <si>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</si>
  <si>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</si>
  <si>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</si>
  <si>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</si>
  <si>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</si>
  <si>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</si>
  <si>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</si>
  <si>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</si>
  <si>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</si>
  <si>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</si>
  <si>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</si>
  <si>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</si>
  <si>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</si>
  <si>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</si>
  <si>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</si>
  <si>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</si>
  <si>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</si>
  <si>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</si>
  <si>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</si>
  <si>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</si>
  <si>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</si>
  <si>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</si>
  <si>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</si>
  <si>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</si>
  <si>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</si>
  <si>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</si>
  <si>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</si>
  <si>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</si>
  <si>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</si>
  <si>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</si>
  <si>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</si>
  <si>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</si>
  <si>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</si>
  <si>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</si>
  <si>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</si>
  <si>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</si>
  <si>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</si>
  <si>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</si>
  <si>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</si>
  <si>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</si>
  <si>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</si>
  <si>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</si>
  <si>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</si>
  <si>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</si>
  <si>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</si>
  <si>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</si>
  <si>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</si>
  <si>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</si>
  <si>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</si>
  <si>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</si>
  <si>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</si>
  <si>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</si>
  <si>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</si>
  <si>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</si>
  <si>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</si>
  <si>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</si>
  <si>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</si>
  <si>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</si>
  <si>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</si>
  <si>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</si>
  <si>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</si>
  <si>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</si>
  <si>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</si>
  <si>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</si>
  <si>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</si>
  <si>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</si>
  <si>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</si>
  <si>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</si>
  <si>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</si>
  <si>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</si>
  <si>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</si>
  <si>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</si>
  <si>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</si>
  <si>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</si>
  <si>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</si>
  <si>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</si>
  <si>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</si>
  <si>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</si>
  <si>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</si>
  <si>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</si>
  <si>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</si>
  <si>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</si>
  <si>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</si>
  <si>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</si>
  <si>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</si>
  <si>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</si>
  <si>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</si>
  <si>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</si>
  <si>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</si>
  <si>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</si>
  <si>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</si>
  <si>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</si>
  <si>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</si>
  <si>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</si>
  <si>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</si>
  <si>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</si>
  <si>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</si>
  <si>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</si>
  <si>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</si>
  <si>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</si>
  <si>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</si>
  <si>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</si>
  <si>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</si>
  <si>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</si>
  <si>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</si>
  <si>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</si>
  <si>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</si>
  <si>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</si>
  <si>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</si>
  <si>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</si>
  <si>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</si>
  <si>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</si>
  <si>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</si>
  <si>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</si>
  <si>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</si>
  <si>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</si>
  <si>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</si>
  <si>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</si>
  <si>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</si>
  <si>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</si>
  <si>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</si>
  <si>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</si>
  <si>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</si>
  <si>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</si>
  <si>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</si>
  <si>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</si>
  <si>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</si>
  <si>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</si>
  <si>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</si>
  <si>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</si>
  <si>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</si>
  <si>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</si>
  <si>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</si>
  <si>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</si>
  <si>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</si>
  <si>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</si>
  <si>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</si>
  <si>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</si>
  <si>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</si>
  <si>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</si>
  <si>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</si>
  <si>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</si>
  <si>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</si>
  <si>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</si>
  <si>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</si>
  <si>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</si>
  <si>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</si>
  <si>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</si>
  <si>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</si>
  <si>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</si>
  <si>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</si>
  <si>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</si>
  <si>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</si>
  <si>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</si>
  <si>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</si>
  <si>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</si>
  <si>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</si>
  <si>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</si>
  <si>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</si>
  <si>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</si>
  <si>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</si>
  <si>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</si>
  <si>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</si>
  <si>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</si>
  <si>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</si>
  <si>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</si>
  <si>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</si>
  <si>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</si>
  <si>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</si>
  <si>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</si>
  <si>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</si>
  <si>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</si>
  <si>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</si>
  <si>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</si>
  <si>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</si>
  <si>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</si>
  <si>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</si>
  <si>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</si>
  <si>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</si>
  <si>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</si>
  <si>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</si>
  <si>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</si>
  <si>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</si>
  <si>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</si>
  <si>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</si>
  <si>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</si>
  <si>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</si>
  <si>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</si>
  <si>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</si>
  <si>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</si>
  <si>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</si>
  <si>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</si>
  <si>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</si>
  <si>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</si>
  <si>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</si>
  <si>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</si>
  <si>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</si>
  <si>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</si>
  <si>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</si>
  <si>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</si>
  <si>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</si>
  <si>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</si>
  <si>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</si>
  <si>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</si>
  <si>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</si>
  <si>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</si>
  <si>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</si>
  <si>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</si>
  <si>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</si>
  <si>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</si>
  <si>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</si>
  <si>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</si>
  <si>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</si>
  <si>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</si>
  <si>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</si>
  <si>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</si>
  <si>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</si>
  <si>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</si>
  <si>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</si>
  <si>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</si>
  <si>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</si>
  <si>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</si>
  <si>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</si>
  <si>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</si>
  <si>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</si>
  <si>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</si>
  <si>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</si>
  <si>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</si>
  <si>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</si>
  <si>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</si>
  <si>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</si>
  <si>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</si>
  <si>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</si>
  <si>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</si>
  <si>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</si>
  <si>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</si>
  <si>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</si>
  <si>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</si>
  <si>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</si>
  <si>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</si>
  <si>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</si>
  <si>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</si>
  <si>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</si>
  <si>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</si>
  <si>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</si>
  <si>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</si>
  <si>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</si>
  <si>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</si>
  <si>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</si>
  <si>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</si>
  <si>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</si>
  <si>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</si>
  <si>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</si>
  <si>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</si>
  <si>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</si>
  <si>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</si>
  <si>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</si>
  <si>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</si>
  <si>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</si>
  <si>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</si>
  <si>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</si>
  <si>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</si>
  <si>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</si>
  <si>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</si>
  <si>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</si>
  <si>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</si>
  <si>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</si>
  <si>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</si>
  <si>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</si>
  <si>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</si>
  <si>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</si>
  <si>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</si>
  <si>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</si>
  <si>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</si>
  <si>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</si>
  <si>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</si>
  <si>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</si>
  <si>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</si>
  <si>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</si>
  <si>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</si>
  <si>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</si>
  <si>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</si>
  <si>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</si>
  <si>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</si>
  <si>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</si>
  <si>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</si>
  <si>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</si>
  <si>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</si>
  <si>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</si>
  <si>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</si>
  <si>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</si>
  <si>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</si>
  <si>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</si>
  <si>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</si>
  <si>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</si>
  <si>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</si>
  <si>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</si>
  <si>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</si>
  <si>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</si>
  <si>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</si>
  <si>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</si>
  <si>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</si>
  <si>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</si>
  <si>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</si>
  <si>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</si>
  <si>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</si>
  <si>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</si>
  <si>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</si>
  <si>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</si>
  <si>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</si>
  <si>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</si>
  <si>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</si>
  <si>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</si>
  <si>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</si>
  <si>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</si>
  <si>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</si>
  <si>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</si>
  <si>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</si>
  <si>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</si>
  <si>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</si>
  <si>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</si>
  <si>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</si>
  <si>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</si>
  <si>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</si>
  <si>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</si>
  <si>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</si>
  <si>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</si>
  <si>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</si>
  <si>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</si>
  <si>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</si>
  <si>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</si>
  <si>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</si>
  <si>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</si>
  <si>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</si>
  <si>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</si>
  <si>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</si>
  <si>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</si>
  <si>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</si>
  <si>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</si>
  <si>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</si>
  <si>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</si>
  <si>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</si>
  <si>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</si>
  <si>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</si>
  <si>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</si>
  <si>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</si>
  <si>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</si>
  <si>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</si>
  <si>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</si>
  <si>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</si>
  <si>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</si>
  <si>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</si>
  <si>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</si>
  <si>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</si>
  <si>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</si>
  <si>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</si>
  <si>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</si>
  <si>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</si>
  <si>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</si>
  <si>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</si>
  <si>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</si>
  <si>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</si>
  <si>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</si>
  <si>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</si>
  <si>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</si>
  <si>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</si>
  <si>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</si>
  <si>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</si>
  <si>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</si>
  <si>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</si>
  <si>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</si>
  <si>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</si>
  <si>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</si>
  <si>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</si>
  <si>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</si>
  <si>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</si>
  <si>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</si>
  <si>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</si>
  <si>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</si>
  <si>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</si>
  <si>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</si>
  <si>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</si>
  <si>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</si>
  <si>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</si>
  <si>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</si>
  <si>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</si>
  <si>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</si>
  <si>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</si>
  <si>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</si>
  <si>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</si>
  <si>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</si>
  <si>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</si>
  <si>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</si>
  <si>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</si>
  <si>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</si>
  <si>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</si>
  <si>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</si>
  <si>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</si>
  <si>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</si>
  <si>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</si>
  <si>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</si>
  <si>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</si>
  <si>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</si>
  <si>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</si>
  <si>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</si>
  <si>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</si>
  <si>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</si>
  <si>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</si>
  <si>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</si>
  <si>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</si>
  <si>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</si>
  <si>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</si>
  <si>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</si>
  <si>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</si>
  <si>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</si>
  <si>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</si>
  <si>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</si>
  <si>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</si>
  <si>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</si>
  <si>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</si>
  <si>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</si>
  <si>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</si>
  <si>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</si>
  <si>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</si>
  <si>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</si>
  <si>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</si>
  <si>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</si>
  <si>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</si>
  <si>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</si>
  <si>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</si>
  <si>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</si>
  <si>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</si>
  <si>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</si>
  <si>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</si>
  <si>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</si>
  <si>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</si>
  <si>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</si>
  <si>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</si>
  <si>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</si>
  <si>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</si>
  <si>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</si>
  <si>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</si>
  <si>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</si>
  <si>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</si>
  <si>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</si>
  <si>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</si>
  <si>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</si>
  <si>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</si>
  <si>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</si>
  <si>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</si>
  <si>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</si>
  <si>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</si>
  <si>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</si>
  <si>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</si>
  <si>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</si>
  <si>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</si>
  <si>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</si>
  <si>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</si>
  <si>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</si>
  <si>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</si>
  <si>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</si>
  <si>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</si>
  <si>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</si>
  <si>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</si>
  <si>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</si>
  <si>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</si>
  <si>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</si>
  <si>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</si>
  <si>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</si>
  <si>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</si>
  <si>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</si>
  <si>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</si>
  <si>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</si>
  <si>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</si>
  <si>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</si>
  <si>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</si>
  <si>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</si>
  <si>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</si>
  <si>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</si>
  <si>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</si>
  <si>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</si>
  <si>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</si>
  <si>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</si>
  <si>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</si>
  <si>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</si>
  <si>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</si>
  <si>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</si>
  <si>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</si>
  <si>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</si>
  <si>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</si>
  <si>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</si>
  <si>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</si>
  <si>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</si>
  <si>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</si>
  <si>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</si>
  <si>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</si>
  <si>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</si>
  <si>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</si>
  <si>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</si>
  <si>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</si>
  <si>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</si>
  <si>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</si>
  <si>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</si>
  <si>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</si>
  <si>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</si>
  <si>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</si>
  <si>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</si>
  <si>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</si>
  <si>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</si>
  <si>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</si>
  <si>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</si>
  <si>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</si>
  <si>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</si>
  <si>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</si>
  <si>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</si>
  <si>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</si>
  <si>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</si>
  <si>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</si>
  <si>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</si>
  <si>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</si>
  <si>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</si>
  <si>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</si>
  <si>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</si>
  <si>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</si>
  <si>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</si>
  <si>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</si>
  <si>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</si>
  <si>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</si>
  <si>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</si>
  <si>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</si>
  <si>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</si>
  <si>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</si>
  <si>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</si>
  <si>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</si>
  <si>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</si>
  <si>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</si>
  <si>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</si>
  <si>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</si>
  <si>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</si>
  <si>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</si>
  <si>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</si>
  <si>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</si>
  <si>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</si>
  <si>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</si>
  <si>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</si>
  <si>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</si>
  <si>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</si>
  <si>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</si>
  <si>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</si>
  <si>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</si>
  <si>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</si>
  <si>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</si>
  <si>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</si>
  <si>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</si>
  <si>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</si>
  <si>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</si>
  <si>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</si>
  <si>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</si>
  <si>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</si>
  <si>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</si>
  <si>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</si>
  <si>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</si>
  <si>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</si>
  <si>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</si>
  <si>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</si>
  <si>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</si>
  <si>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</si>
  <si>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</si>
  <si>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</si>
  <si>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</si>
  <si>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</si>
  <si>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</si>
  <si>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</si>
  <si>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</si>
  <si>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</si>
  <si>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</si>
  <si>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</si>
  <si>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</si>
  <si>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</si>
  <si>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</si>
  <si>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</si>
  <si>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</si>
  <si>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</si>
  <si>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</si>
  <si>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</si>
  <si>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</si>
  <si>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</si>
  <si>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</si>
  <si>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</si>
  <si>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</si>
  <si>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</si>
  <si>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</si>
  <si>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</si>
  <si>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</si>
  <si>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</si>
  <si>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</si>
  <si>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</si>
  <si>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</si>
  <si>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</si>
  <si>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</si>
  <si>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</si>
  <si>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</si>
  <si>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</si>
  <si>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</si>
  <si>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</si>
  <si>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</si>
  <si>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</si>
  <si>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</si>
  <si>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</si>
  <si>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</si>
  <si>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</si>
  <si>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</si>
  <si>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</si>
  <si>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</si>
  <si>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</si>
  <si>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</si>
  <si>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</si>
  <si>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</si>
  <si>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</si>
  <si>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</si>
  <si>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</si>
  <si>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</si>
  <si>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</si>
  <si>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</si>
  <si>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</si>
  <si>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</si>
  <si>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</si>
  <si>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</si>
  <si>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</si>
  <si>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</si>
  <si>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</si>
  <si>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</si>
  <si>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</si>
  <si>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</si>
  <si>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</si>
  <si>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</si>
  <si>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</si>
  <si>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</si>
  <si>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</si>
  <si>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</si>
  <si>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</si>
  <si>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</si>
  <si>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</si>
  <si>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</si>
  <si>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</si>
  <si>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</si>
  <si>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</si>
  <si>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</si>
  <si>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</si>
  <si>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</si>
  <si>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</si>
  <si>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</si>
  <si>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</si>
  <si>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</si>
  <si>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</si>
  <si>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</si>
  <si>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</si>
  <si>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</si>
  <si>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</si>
  <si>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</si>
  <si>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</si>
  <si>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</si>
  <si>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</si>
  <si>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</si>
  <si>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</si>
  <si>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</si>
  <si>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</si>
  <si>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</si>
  <si>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</si>
  <si>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</si>
  <si>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</si>
  <si>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</si>
  <si>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</si>
  <si>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</si>
  <si>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</si>
  <si>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</si>
  <si>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</si>
  <si>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</si>
  <si>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</si>
  <si>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</si>
  <si>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</si>
  <si>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</si>
  <si>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</si>
  <si>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</si>
  <si>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</si>
  <si>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</si>
  <si>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</si>
  <si>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</si>
  <si>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</si>
  <si>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</si>
  <si>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</si>
  <si>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</si>
  <si>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</si>
  <si>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</si>
  <si>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</si>
  <si>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</si>
  <si>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</si>
  <si>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</si>
  <si>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</si>
  <si>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</si>
  <si>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</si>
  <si>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</si>
  <si>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</si>
  <si>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</si>
  <si>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</si>
  <si>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</si>
  <si>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</si>
  <si>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</si>
  <si>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</si>
  <si>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</si>
  <si>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</si>
  <si>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</si>
  <si>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</si>
  <si>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</si>
  <si>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</si>
  <si>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</si>
  <si>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</si>
  <si>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</si>
  <si>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</si>
  <si>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</si>
  <si>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</si>
  <si>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</si>
  <si>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</si>
  <si>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</si>
  <si>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</si>
  <si>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</si>
  <si>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</si>
  <si>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</si>
  <si>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</si>
  <si>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</si>
  <si>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</si>
  <si>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</si>
  <si>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</si>
  <si>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</si>
  <si>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</si>
  <si>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</si>
  <si>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</si>
  <si>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</si>
  <si>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</si>
  <si>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</si>
  <si>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</si>
  <si>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</si>
  <si>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</si>
  <si>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</si>
  <si>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</si>
  <si>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</si>
  <si>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</si>
  <si>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</si>
  <si>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</si>
  <si>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</si>
  <si>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</si>
  <si>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</si>
  <si>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</si>
  <si>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</si>
  <si>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</si>
  <si>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</si>
  <si>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</si>
  <si>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</si>
  <si>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</si>
  <si>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</si>
  <si>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</si>
  <si>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</si>
  <si>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</si>
  <si>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</si>
  <si>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</si>
  <si>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</si>
  <si>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</si>
  <si>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</si>
  <si>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</si>
  <si>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</si>
  <si>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</si>
  <si>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</si>
  <si>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</si>
  <si>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</si>
  <si>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</si>
  <si>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</si>
  <si>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</si>
  <si>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</si>
  <si>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</si>
  <si>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</si>
  <si>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</si>
  <si>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</si>
  <si>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</si>
  <si>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</si>
  <si>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</si>
  <si>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</si>
  <si>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</si>
  <si>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</si>
  <si>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</si>
  <si>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</si>
  <si>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</si>
  <si>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</si>
  <si>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</si>
  <si>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</si>
  <si>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</si>
  <si>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</si>
  <si>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</si>
  <si>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</si>
  <si>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</si>
  <si>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</si>
  <si>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</si>
  <si>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</si>
  <si>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</si>
  <si>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</si>
  <si>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</si>
  <si>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</si>
  <si>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</si>
  <si>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</si>
  <si>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</si>
  <si>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</si>
  <si>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</si>
  <si>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</si>
  <si>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</si>
  <si>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</si>
  <si>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</si>
  <si>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</si>
  <si>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</si>
  <si>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</si>
  <si>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</si>
  <si>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</si>
  <si>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</si>
  <si>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</si>
  <si>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</si>
  <si>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</si>
  <si>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</si>
  <si>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</si>
  <si>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</si>
  <si>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</si>
  <si>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</si>
  <si>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</si>
  <si>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</si>
  <si>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</si>
  <si>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</si>
  <si>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</si>
  <si>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</si>
  <si>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</si>
  <si>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</si>
  <si>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</si>
  <si>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</si>
  <si>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</si>
  <si>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</si>
  <si>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</si>
  <si>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</si>
  <si>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</si>
  <si>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</si>
  <si>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</si>
  <si>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</si>
  <si>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</si>
  <si>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</si>
  <si>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</si>
  <si>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</si>
  <si>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</si>
  <si>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</si>
  <si>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</si>
  <si>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</si>
  <si>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</si>
  <si>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</si>
  <si>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</si>
  <si>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</si>
  <si>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</si>
  <si>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</si>
  <si>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</si>
  <si>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</si>
  <si>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</si>
  <si>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</si>
  <si>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</si>
  <si>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</si>
  <si>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</si>
  <si>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</si>
  <si>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</si>
  <si>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</si>
  <si>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</si>
  <si>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</si>
  <si>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</si>
  <si>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</si>
  <si>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</si>
  <si>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</si>
  <si>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</si>
  <si>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</si>
  <si>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</si>
  <si>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</si>
  <si>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</si>
  <si>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</si>
  <si>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</si>
  <si>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</si>
  <si>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</si>
  <si>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</si>
  <si>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</si>
  <si>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</si>
  <si>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</si>
  <si>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</si>
  <si>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</si>
  <si>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</si>
  <si>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</si>
  <si>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</si>
  <si>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</si>
  <si>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</si>
  <si>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</si>
  <si>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</si>
  <si>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</si>
  <si>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</si>
  <si>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</si>
  <si>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</si>
  <si>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</si>
  <si>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</si>
  <si>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</si>
  <si>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</si>
  <si>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</si>
  <si>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</si>
  <si>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</si>
  <si>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</si>
  <si>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</si>
  <si>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</si>
  <si>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</si>
  <si>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</si>
  <si>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</si>
  <si>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</si>
  <si>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</si>
  <si>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</si>
  <si>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</si>
  <si>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</si>
  <si>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</si>
  <si>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</si>
  <si>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</si>
  <si>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</si>
  <si>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</si>
  <si>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</si>
  <si>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</si>
  <si>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</si>
  <si>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</si>
  <si>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</si>
  <si>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</si>
  <si>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</si>
  <si>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</si>
  <si>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</si>
  <si>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</si>
  <si>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</si>
  <si>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</si>
  <si>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</si>
  <si>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</si>
  <si>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</si>
  <si>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</si>
  <si>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</si>
  <si>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</si>
  <si>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</si>
  <si>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</si>
  <si>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</si>
  <si>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</si>
  <si>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</si>
  <si>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</si>
  <si>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</si>
  <si>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</si>
  <si>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</si>
  <si>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</si>
  <si>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</si>
  <si>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</si>
  <si>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</si>
  <si>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</si>
  <si>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</si>
  <si>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</si>
  <si>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</si>
  <si>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</si>
  <si>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</si>
  <si>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</si>
  <si>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</si>
  <si>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</si>
  <si>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</si>
  <si>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</si>
  <si>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</si>
  <si>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</si>
  <si>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</si>
  <si>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</si>
  <si>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</si>
  <si>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</si>
  <si>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</si>
  <si>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</si>
  <si>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</si>
  <si>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</si>
  <si>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</si>
  <si>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</si>
  <si>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</si>
  <si>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</si>
  <si>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</si>
  <si>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</si>
  <si>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</si>
  <si>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</si>
  <si>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</si>
  <si>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</si>
  <si>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</si>
  <si>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</si>
  <si>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</si>
  <si>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</si>
  <si>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</si>
  <si>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</si>
  <si>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</si>
  <si>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</si>
  <si>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</si>
  <si>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</si>
  <si>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</si>
  <si>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</si>
  <si>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</si>
  <si>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</si>
  <si>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</si>
  <si>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</si>
  <si>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</si>
  <si>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</si>
  <si>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</si>
  <si>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</si>
  <si>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</si>
  <si>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</si>
  <si>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</si>
  <si>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</si>
  <si>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</si>
  <si>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</si>
  <si>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</si>
  <si>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</si>
  <si>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</si>
  <si>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</si>
  <si>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</si>
  <si>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</si>
  <si>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</si>
  <si>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</si>
  <si>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</si>
  <si>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</si>
  <si>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</si>
  <si>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</si>
  <si>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</si>
  <si>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</si>
  <si>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</si>
  <si>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</si>
  <si>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</si>
  <si>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</si>
  <si>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</si>
  <si>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</si>
  <si>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</si>
  <si>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</si>
  <si>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</si>
  <si>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</si>
  <si>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</si>
  <si>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</si>
  <si>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</si>
  <si>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</si>
  <si>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</si>
  <si>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</si>
  <si>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</si>
  <si>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</si>
  <si>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</si>
  <si>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</si>
  <si>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</si>
  <si>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</si>
  <si>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</si>
  <si>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</si>
  <si>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</si>
  <si>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</si>
  <si>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</si>
  <si>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</si>
  <si>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</si>
  <si>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</si>
  <si>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</si>
  <si>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</si>
  <si>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</si>
  <si>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</si>
  <si>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</si>
  <si>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</si>
  <si>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</si>
  <si>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</si>
  <si>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</si>
  <si>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</si>
  <si>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</si>
  <si>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</si>
  <si>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</si>
  <si>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</si>
  <si>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</si>
  <si>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</si>
  <si>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</si>
  <si>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</si>
  <si>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</si>
  <si>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</si>
  <si>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</si>
  <si>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</si>
  <si>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</si>
  <si>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</si>
  <si>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</si>
  <si>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</si>
  <si>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</si>
  <si>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</si>
  <si>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</si>
  <si>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</si>
  <si>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</si>
  <si>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</si>
  <si>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</si>
  <si>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</si>
  <si>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</si>
  <si>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</si>
  <si>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</si>
  <si>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</si>
  <si>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</si>
  <si>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</si>
  <si>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</si>
  <si>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</si>
  <si>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</si>
  <si>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</si>
  <si>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</si>
  <si>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</si>
  <si>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</si>
  <si>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</si>
  <si>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</si>
  <si>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</si>
  <si>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</si>
  <si>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</si>
  <si>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</si>
  <si>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</si>
  <si>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</si>
  <si>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</si>
  <si>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</si>
  <si>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</si>
  <si>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</si>
  <si>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</si>
  <si>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</si>
  <si>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</si>
  <si>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</si>
  <si>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</si>
  <si>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</si>
  <si>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</si>
  <si>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</si>
  <si>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</si>
  <si>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</si>
  <si>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</si>
  <si>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</si>
  <si>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</si>
  <si>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</si>
  <si>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</si>
  <si>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</si>
  <si>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</si>
  <si>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</si>
  <si>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</si>
  <si>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</si>
  <si>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</si>
  <si>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</si>
  <si>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</si>
  <si>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</si>
  <si>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</si>
  <si>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</si>
  <si>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</si>
  <si>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</si>
  <si>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</si>
  <si>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</si>
  <si>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</si>
  <si>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</si>
  <si>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</si>
  <si>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</si>
  <si>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</si>
  <si>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</si>
  <si>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</si>
  <si>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</si>
  <si>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</si>
  <si>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</si>
  <si>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</si>
  <si>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</si>
  <si>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</si>
  <si>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</si>
  <si>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</si>
  <si>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</si>
  <si>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</si>
  <si>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</si>
  <si>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</si>
  <si>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</si>
  <si>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</si>
  <si>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</si>
  <si>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</si>
  <si>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</si>
  <si>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</si>
  <si>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</si>
  <si>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</si>
  <si>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</si>
  <si>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</si>
  <si>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</si>
  <si>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</si>
  <si>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</si>
  <si>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</si>
  <si>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</si>
  <si>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</si>
  <si>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</si>
  <si>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</si>
  <si>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</si>
  <si>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</si>
  <si>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</si>
  <si>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</si>
  <si>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</si>
  <si>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</si>
  <si>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</si>
  <si>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</si>
  <si>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</si>
  <si>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</si>
  <si>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</si>
  <si>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</si>
  <si>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</si>
  <si>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</si>
  <si>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</si>
  <si>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</si>
  <si>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</si>
  <si>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</si>
  <si>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</si>
  <si>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</si>
  <si>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</si>
  <si>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</si>
  <si>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</si>
  <si>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</si>
  <si>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</si>
  <si>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</si>
  <si>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</si>
  <si>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</si>
  <si>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</si>
  <si>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</si>
  <si>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</si>
  <si>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</si>
  <si>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</si>
  <si>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</si>
  <si>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</si>
  <si>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</si>
  <si>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</si>
  <si>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</si>
  <si>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</si>
  <si>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</si>
  <si>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</si>
  <si>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</si>
  <si>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</si>
  <si>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</si>
  <si>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</si>
  <si>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</si>
  <si>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</si>
  <si>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</si>
  <si>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</si>
  <si>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</si>
  <si>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</si>
  <si>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</si>
  <si>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</si>
  <si>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</si>
  <si>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</si>
  <si>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</si>
  <si>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</si>
  <si>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</si>
  <si>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</si>
  <si>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</si>
  <si>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</si>
  <si>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</si>
  <si>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</si>
  <si>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</si>
  <si>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</si>
  <si>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</si>
  <si>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</si>
  <si>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</si>
  <si>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</si>
  <si>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</si>
  <si>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</si>
  <si>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</si>
  <si>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</si>
  <si>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</si>
  <si>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</si>
  <si>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</si>
  <si>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</si>
  <si>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</si>
  <si>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</si>
  <si>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</si>
  <si>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</si>
  <si>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</si>
  <si>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</si>
  <si>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</si>
  <si>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</si>
  <si>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</si>
  <si>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</si>
  <si>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</si>
  <si>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</si>
  <si>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</si>
  <si>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</si>
  <si>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</si>
  <si>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</si>
  <si>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</si>
  <si>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</si>
  <si>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</si>
  <si>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</si>
  <si>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</si>
  <si>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</si>
  <si>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</si>
  <si>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</si>
  <si>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</si>
  <si>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</si>
  <si>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</si>
  <si>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</si>
  <si>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</si>
  <si>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</si>
  <si>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</si>
  <si>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</si>
  <si>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</si>
  <si>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</si>
  <si>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</si>
  <si>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</si>
  <si>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</si>
  <si>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</si>
  <si>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</si>
  <si>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</si>
  <si>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</si>
  <si>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</si>
  <si>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</si>
  <si>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</si>
  <si>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</si>
  <si>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</si>
  <si>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</si>
  <si>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</si>
  <si>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</si>
  <si>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</si>
  <si>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</si>
  <si>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</si>
  <si>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</si>
  <si>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</si>
  <si>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</si>
  <si>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</si>
  <si>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</si>
  <si>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</si>
  <si>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</si>
  <si>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</si>
  <si>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</si>
  <si>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</si>
  <si>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</si>
  <si>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</si>
  <si>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</si>
  <si>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</si>
  <si>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</si>
  <si>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</si>
  <si>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</si>
  <si>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</si>
  <si>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</si>
  <si>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</si>
  <si>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</si>
  <si>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</si>
  <si>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</si>
  <si>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</si>
  <si>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</si>
  <si>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</si>
  <si>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</si>
  <si>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</si>
  <si>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</si>
  <si>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</si>
  <si>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</si>
  <si>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</si>
  <si>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</si>
  <si>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</si>
  <si>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</si>
  <si>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</si>
  <si>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</si>
  <si>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</si>
  <si>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</si>
  <si>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</si>
  <si>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</si>
  <si>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</si>
  <si>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</si>
  <si>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</si>
  <si>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</si>
  <si>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</si>
  <si>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</si>
  <si>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</si>
  <si>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</si>
  <si>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</si>
  <si>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</si>
  <si>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</si>
  <si>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</si>
  <si>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</si>
  <si>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</si>
  <si>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</si>
  <si>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</si>
  <si>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</si>
  <si>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</si>
  <si>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</si>
  <si>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</si>
  <si>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</si>
  <si>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</si>
  <si>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</si>
  <si>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</si>
  <si>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</si>
  <si>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</si>
  <si>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</si>
  <si>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</si>
  <si>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</si>
  <si>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</si>
  <si>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</si>
  <si>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</si>
  <si>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</si>
  <si>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</si>
  <si>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</si>
  <si>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</si>
  <si>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</si>
  <si>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</si>
  <si>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</si>
  <si>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</si>
  <si>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</si>
  <si>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</si>
  <si>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</si>
  <si>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</si>
  <si>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</si>
  <si>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</si>
  <si>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</si>
  <si>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</si>
  <si>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</si>
  <si>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</si>
  <si>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</si>
  <si>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</si>
  <si>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</si>
  <si>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</si>
  <si>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</si>
  <si>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</si>
  <si>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</si>
  <si>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</si>
  <si>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</si>
  <si>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</si>
  <si>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</si>
  <si>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</si>
  <si>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</si>
  <si>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</si>
  <si>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</si>
  <si>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</si>
  <si>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</si>
  <si>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</si>
  <si>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</si>
  <si>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</si>
  <si>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</si>
  <si>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</si>
  <si>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</si>
  <si>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</si>
  <si>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</si>
  <si>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</si>
  <si>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</si>
  <si>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</si>
  <si>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</si>
  <si>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</si>
  <si>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</si>
  <si>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</si>
  <si>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</si>
  <si>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</si>
  <si>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</si>
  <si>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</si>
  <si>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</si>
  <si>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</si>
  <si>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</si>
  <si>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</si>
  <si>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</si>
  <si>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</si>
  <si>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</si>
  <si>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</si>
  <si>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</si>
  <si>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</si>
  <si>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</si>
  <si>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</si>
  <si>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</si>
  <si>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</si>
  <si>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</si>
  <si>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</si>
  <si>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</si>
  <si>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</si>
  <si>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</si>
  <si>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</si>
  <si>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</si>
  <si>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</si>
  <si>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</si>
  <si>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</si>
  <si>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</si>
  <si>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</si>
  <si>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</si>
  <si>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</si>
  <si>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</si>
  <si>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</si>
  <si>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</si>
  <si>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</si>
  <si>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</si>
  <si>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</si>
  <si>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</si>
  <si>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</si>
  <si>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</si>
  <si>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</si>
  <si>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</si>
  <si>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</si>
  <si>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</si>
  <si>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</si>
  <si>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</si>
  <si>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</si>
  <si>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</si>
  <si>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</si>
  <si>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</si>
  <si>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</si>
  <si>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</si>
  <si>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</si>
  <si>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</si>
  <si>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</si>
  <si>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</si>
  <si>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</si>
  <si>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</si>
  <si>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</si>
  <si>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</si>
  <si>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</si>
  <si>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</si>
  <si>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</si>
  <si>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</si>
  <si>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</si>
  <si>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</si>
  <si>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</si>
  <si>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</si>
  <si>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</si>
  <si>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</si>
  <si>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</si>
  <si>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</si>
  <si>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</si>
  <si>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</si>
  <si>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</si>
  <si>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</si>
  <si>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</si>
  <si>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</si>
  <si>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</si>
  <si>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</si>
  <si>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</si>
  <si>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</si>
  <si>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</si>
  <si>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</si>
  <si>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</si>
  <si>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</si>
  <si>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</si>
  <si>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</si>
  <si>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</si>
  <si>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</si>
  <si>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</si>
  <si>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</si>
  <si>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</si>
  <si>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</si>
  <si>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</si>
  <si>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</si>
  <si>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</si>
  <si>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</si>
  <si>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</si>
  <si>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</si>
  <si>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</si>
  <si>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</si>
  <si>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</si>
  <si>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</si>
  <si>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</si>
  <si>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</si>
  <si>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</si>
  <si>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</si>
  <si>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</si>
  <si>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</si>
  <si>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</si>
  <si>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</si>
  <si>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</si>
  <si>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</si>
  <si>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</si>
  <si>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</si>
  <si>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</si>
  <si>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</si>
  <si>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</si>
  <si>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</si>
  <si>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</si>
  <si>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</si>
  <si>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</si>
  <si>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</si>
  <si>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</si>
  <si>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</si>
  <si>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</si>
  <si>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</si>
  <si>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</si>
  <si>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</si>
  <si>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</si>
  <si>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</si>
  <si>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</si>
  <si>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</si>
  <si>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</si>
  <si>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</si>
  <si>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</si>
  <si>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</si>
  <si>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</si>
  <si>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</si>
  <si>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</si>
  <si>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</si>
  <si>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</si>
  <si>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</si>
  <si>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</si>
  <si>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</si>
  <si>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</si>
  <si>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</si>
  <si>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</si>
  <si>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</si>
  <si>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</si>
  <si>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</si>
  <si>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</si>
  <si>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</si>
  <si>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</si>
  <si>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</si>
  <si>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</si>
  <si>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</si>
  <si>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</si>
  <si>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</si>
  <si>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</si>
  <si>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</si>
  <si>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</si>
  <si>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</si>
  <si>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</si>
  <si>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</si>
  <si>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</si>
  <si>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</si>
  <si>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</si>
  <si>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</si>
  <si>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</si>
  <si>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</si>
  <si>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</si>
  <si>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</si>
  <si>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</si>
  <si>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</si>
  <si>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</si>
  <si>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</si>
  <si>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</si>
  <si>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</si>
  <si>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</si>
  <si>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</si>
  <si>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</si>
  <si>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</si>
  <si>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</si>
  <si>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</si>
  <si>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</si>
  <si>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</si>
  <si>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</si>
  <si>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</si>
  <si>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</si>
  <si>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</si>
  <si>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</si>
  <si>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</si>
  <si>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</si>
  <si>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</si>
  <si>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</si>
  <si>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</si>
  <si>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</si>
  <si>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</si>
  <si>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</si>
  <si>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</si>
  <si>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</si>
  <si>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</si>
  <si>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</si>
  <si>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</si>
  <si>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</si>
  <si>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</si>
  <si>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</si>
  <si>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</si>
  <si>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</si>
  <si>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</si>
  <si>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</si>
  <si>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</si>
  <si>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</si>
  <si>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</si>
  <si>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</si>
  <si>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</si>
  <si>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</si>
  <si>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</si>
  <si>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</si>
  <si>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</si>
  <si>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</si>
  <si>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</si>
  <si>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</si>
  <si>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</si>
  <si>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</si>
  <si>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</si>
  <si>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</si>
  <si>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</si>
  <si>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</si>
  <si>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</si>
  <si>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</si>
  <si>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</si>
  <si>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</si>
  <si>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</si>
  <si>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</si>
  <si>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</si>
  <si>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</si>
  <si>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</si>
  <si>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</si>
  <si>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</si>
  <si>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</si>
  <si>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</si>
  <si>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</si>
  <si>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</si>
  <si>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</si>
  <si>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</si>
  <si>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</si>
  <si>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</si>
  <si>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</si>
  <si>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</si>
  <si>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</si>
  <si>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</si>
  <si>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</si>
  <si>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</si>
  <si>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</si>
  <si>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</si>
  <si>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</si>
  <si>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</si>
  <si>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</si>
  <si>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</si>
  <si>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</si>
  <si>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</si>
  <si>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</si>
  <si>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</si>
  <si>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</si>
  <si>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</si>
  <si>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</si>
  <si>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</si>
  <si>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</si>
  <si>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</si>
  <si>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</si>
  <si>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</si>
  <si>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</si>
  <si>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</si>
  <si>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</si>
  <si>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</si>
  <si>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</si>
  <si>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</si>
  <si>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</si>
  <si>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</si>
  <si>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</si>
  <si>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</si>
  <si>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</si>
  <si>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</si>
  <si>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</si>
  <si>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</si>
  <si>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</si>
  <si>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</si>
  <si>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</si>
  <si>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</si>
  <si>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</si>
  <si>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</si>
  <si>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</si>
  <si>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</si>
  <si>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</si>
  <si>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</si>
  <si>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</si>
  <si>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</si>
  <si>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</si>
  <si>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</si>
  <si>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</si>
  <si>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</si>
  <si>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</si>
  <si>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</si>
  <si>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</si>
  <si>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</si>
  <si>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</si>
  <si>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</si>
  <si>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</si>
  <si>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</si>
  <si>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</si>
  <si>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</si>
  <si>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</si>
  <si>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</si>
  <si>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</si>
  <si>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</si>
  <si>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</si>
  <si>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</si>
  <si>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</si>
  <si>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</si>
  <si>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</si>
  <si>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</si>
  <si>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</si>
  <si>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</si>
  <si>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</si>
  <si>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</si>
  <si>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</si>
  <si>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</si>
  <si>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</si>
  <si>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</si>
  <si>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</si>
  <si>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</si>
  <si>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</si>
  <si>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</si>
  <si>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</si>
  <si>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</si>
  <si>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</si>
  <si>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</si>
  <si>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</si>
  <si>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</si>
  <si>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</si>
  <si>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</si>
  <si>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</si>
  <si>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</si>
  <si>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</si>
  <si>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</si>
  <si>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</si>
  <si>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</si>
  <si>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</si>
  <si>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</si>
  <si>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</si>
  <si>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</si>
  <si>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</si>
  <si>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</si>
  <si>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</si>
  <si>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</si>
  <si>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</si>
  <si>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</si>
  <si>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</si>
  <si>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</si>
  <si>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</si>
  <si>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</si>
  <si>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</si>
  <si>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</si>
  <si>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</si>
  <si>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</si>
  <si>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</si>
  <si>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</si>
  <si>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</si>
  <si>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</si>
  <si>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</si>
  <si>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</si>
  <si>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</si>
  <si>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</si>
  <si>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</si>
  <si>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</si>
  <si>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</si>
  <si>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</si>
  <si>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</si>
  <si>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</si>
  <si>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</si>
  <si>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</si>
  <si>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</si>
  <si>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</si>
  <si>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</si>
  <si>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</si>
  <si>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</si>
  <si>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</si>
  <si>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</si>
  <si>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</si>
  <si>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</si>
  <si>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</si>
  <si>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</si>
  <si>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</si>
  <si>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</si>
  <si>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</si>
  <si>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</si>
  <si>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</si>
  <si>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</si>
  <si>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</si>
  <si>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</si>
  <si>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</si>
  <si>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</si>
  <si>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</si>
  <si>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</si>
  <si>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</si>
  <si>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</si>
  <si>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</si>
  <si>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</si>
  <si>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</si>
  <si>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</si>
  <si>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</si>
  <si>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</si>
  <si>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</si>
  <si>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</si>
  <si>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</si>
  <si>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</si>
  <si>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</si>
  <si>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</si>
  <si>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</si>
  <si>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</si>
  <si>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</si>
  <si>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</si>
  <si>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</si>
  <si>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</si>
  <si>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</si>
  <si>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</si>
  <si>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</si>
  <si>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</si>
  <si>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</si>
  <si>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</si>
  <si>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</si>
  <si>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</si>
  <si>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</si>
  <si>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</si>
  <si>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</si>
  <si>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</si>
  <si>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</si>
  <si>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</si>
  <si>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</si>
  <si>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</si>
  <si>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</si>
  <si>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</si>
  <si>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</si>
  <si>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</si>
  <si>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</si>
  <si>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</si>
  <si>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</si>
  <si>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</si>
  <si>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</si>
  <si>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</si>
  <si>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</si>
  <si>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</si>
  <si>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</si>
  <si>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</si>
  <si>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</si>
  <si>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</si>
  <si>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</si>
  <si>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</si>
  <si>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</si>
  <si>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</si>
  <si>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</si>
  <si>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</si>
  <si>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</si>
  <si>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</si>
  <si>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</si>
  <si>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</si>
  <si>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</si>
  <si>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</si>
  <si>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</si>
  <si>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</si>
  <si>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</si>
  <si>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</si>
  <si>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</si>
  <si>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</si>
  <si>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</si>
  <si>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</si>
  <si>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</si>
  <si>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</si>
  <si>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</si>
  <si>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</si>
  <si>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</si>
  <si>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</si>
  <si>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</si>
  <si>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</si>
  <si>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</si>
  <si>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</si>
  <si>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</si>
  <si>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</si>
  <si>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</si>
  <si>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</si>
  <si>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</si>
  <si>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</si>
  <si>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</si>
  <si>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</si>
  <si>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</si>
  <si>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</si>
  <si>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</si>
  <si>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</si>
  <si>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</si>
  <si>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</si>
  <si>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</si>
  <si>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</si>
  <si>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</si>
  <si>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</si>
  <si>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</si>
  <si>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</si>
  <si>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</si>
  <si>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</si>
  <si>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</si>
  <si>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</si>
  <si>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</si>
  <si>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</si>
  <si>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</si>
  <si>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</si>
  <si>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</si>
  <si>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</si>
  <si>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</si>
  <si>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</si>
  <si>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</si>
  <si>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</si>
  <si>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</si>
  <si>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</si>
  <si>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</si>
  <si>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</si>
  <si>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</si>
  <si>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</si>
  <si>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</si>
  <si>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</si>
  <si>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</si>
  <si>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</si>
  <si>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</si>
  <si>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</si>
  <si>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</si>
  <si>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</si>
  <si>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</si>
  <si>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</si>
  <si>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</si>
  <si>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</si>
  <si>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</si>
  <si>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</si>
  <si>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</si>
  <si>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</si>
  <si>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</si>
  <si>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</si>
  <si>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</si>
  <si>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</si>
  <si>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</si>
  <si>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</si>
  <si>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</si>
  <si>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</si>
  <si>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</si>
  <si>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</si>
  <si>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</si>
  <si>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</si>
  <si>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</si>
  <si>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</si>
  <si>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</si>
  <si>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</si>
  <si>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</si>
  <si>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</si>
  <si>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</si>
  <si>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</si>
  <si>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</si>
  <si>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</si>
  <si>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</si>
  <si>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</si>
  <si>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</si>
  <si>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</si>
  <si>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</si>
  <si>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</si>
  <si>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</si>
  <si>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</si>
  <si>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</si>
  <si>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</si>
  <si>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</si>
  <si>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</si>
  <si>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</si>
  <si>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</si>
  <si>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</si>
  <si>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</si>
  <si>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</si>
  <si>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</si>
  <si>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</si>
  <si>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</si>
  <si>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</si>
  <si>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</si>
  <si>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</si>
  <si>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</si>
  <si>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</si>
  <si>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</si>
  <si>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</si>
  <si>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</si>
  <si>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</si>
  <si>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</si>
  <si>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</si>
  <si>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</si>
  <si>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</si>
  <si>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</si>
  <si>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</si>
  <si>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</si>
  <si>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</si>
  <si>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</si>
  <si>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</si>
  <si>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</si>
  <si>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</si>
  <si>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</si>
  <si>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</si>
  <si>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</si>
  <si>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</si>
  <si>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</si>
  <si>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</si>
  <si>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</si>
  <si>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</si>
  <si>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</si>
  <si>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</si>
  <si>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</si>
  <si>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</si>
  <si>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</si>
  <si>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</si>
  <si>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</si>
  <si>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</si>
  <si>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</si>
  <si>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</si>
  <si>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</si>
  <si>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</si>
  <si>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</si>
  <si>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</si>
  <si>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</si>
  <si>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</si>
  <si>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</si>
  <si>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</si>
  <si>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</si>
  <si>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</si>
  <si>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</si>
  <si>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</si>
  <si>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</si>
  <si>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</si>
  <si>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</si>
  <si>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</si>
  <si>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</si>
  <si>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</si>
  <si>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</si>
  <si>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</si>
  <si>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</si>
  <si>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</si>
  <si>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</si>
  <si>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</si>
  <si>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</si>
  <si>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</si>
  <si>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</si>
  <si>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</si>
  <si>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</si>
  <si>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</si>
  <si>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</si>
  <si>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</si>
  <si>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</si>
  <si>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</si>
  <si>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</si>
  <si>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</si>
  <si>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</si>
  <si>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</si>
  <si>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</si>
  <si>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</si>
  <si>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</si>
  <si>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</si>
  <si>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</si>
  <si>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</si>
  <si>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</si>
  <si>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</si>
  <si>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</si>
  <si>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</si>
  <si>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</si>
  <si>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</si>
  <si>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</si>
  <si>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</si>
  <si>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</si>
  <si>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</si>
  <si>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</si>
  <si>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</si>
  <si>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</si>
  <si>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</si>
  <si>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</si>
  <si>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</si>
  <si>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</si>
  <si>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</si>
  <si>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</si>
  <si>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</si>
  <si>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</si>
  <si>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</si>
  <si>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</si>
  <si>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</si>
  <si>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</si>
  <si>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</si>
  <si>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</si>
  <si>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</si>
  <si>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</si>
  <si>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</si>
  <si>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</si>
  <si>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</si>
  <si>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</si>
  <si>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</si>
  <si>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</si>
  <si>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</si>
  <si>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</si>
  <si>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</si>
  <si>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</si>
  <si>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</si>
  <si>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</si>
  <si>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</si>
  <si>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</si>
  <si>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</si>
  <si>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</si>
  <si>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</si>
  <si>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</si>
  <si>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</si>
  <si>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</si>
  <si>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</si>
  <si>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</si>
  <si>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</si>
  <si>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</si>
  <si>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</si>
  <si>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</si>
  <si>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</si>
  <si>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</si>
  <si>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</si>
  <si>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</si>
  <si>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</si>
  <si>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</si>
  <si>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</si>
  <si>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</si>
  <si>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</si>
  <si>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</si>
  <si>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</si>
  <si>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</si>
  <si>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</si>
  <si>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</si>
  <si>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</si>
  <si>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</si>
  <si>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</si>
  <si>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</si>
  <si>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</si>
  <si>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</si>
  <si>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</si>
  <si>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</si>
  <si>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</si>
  <si>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</si>
  <si>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</si>
  <si>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</si>
  <si>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</si>
  <si>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</si>
  <si>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</si>
  <si>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</si>
  <si>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</si>
  <si>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</si>
  <si>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</si>
  <si>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</si>
  <si>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</si>
  <si>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</si>
  <si>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</si>
  <si>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</si>
  <si>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</si>
  <si>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</si>
  <si>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</si>
  <si>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</si>
  <si>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</si>
  <si>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</si>
  <si>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</si>
  <si>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</si>
  <si>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</si>
  <si>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</si>
  <si>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</si>
  <si>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</si>
  <si>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</si>
  <si>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</si>
  <si>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</si>
  <si>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</si>
  <si>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</si>
  <si>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</si>
  <si>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</si>
  <si>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</si>
  <si>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</si>
  <si>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</si>
  <si>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</si>
  <si>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</si>
  <si>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</si>
  <si>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</si>
  <si>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</si>
  <si>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</si>
  <si>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</si>
  <si>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</si>
  <si>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</si>
  <si>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</si>
  <si>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</si>
  <si>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</si>
  <si>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</si>
  <si>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</si>
  <si>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</si>
  <si>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</si>
  <si>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</si>
  <si>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</si>
  <si>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</si>
  <si>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</si>
  <si>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</si>
  <si>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</si>
  <si>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</si>
  <si>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</si>
  <si>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</si>
  <si>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</si>
  <si>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</si>
  <si>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</si>
  <si>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</si>
  <si>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</si>
  <si>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</si>
  <si>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</si>
  <si>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</si>
  <si>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</si>
  <si>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</si>
  <si>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</si>
  <si>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</si>
  <si>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</si>
  <si>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</si>
  <si>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</si>
  <si>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</si>
  <si>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</si>
  <si>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</si>
  <si>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</si>
  <si>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</si>
  <si>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</si>
  <si>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</si>
  <si>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</si>
  <si>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</si>
  <si>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</si>
  <si>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</si>
  <si>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</si>
  <si>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</si>
  <si>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</si>
  <si>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</si>
  <si>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</si>
  <si>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</si>
  <si>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</si>
  <si>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</si>
  <si>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</si>
  <si>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</si>
  <si>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</si>
  <si>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</si>
  <si>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</si>
  <si>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</si>
  <si>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</si>
  <si>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</si>
  <si>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</si>
  <si>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</si>
  <si>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</si>
  <si>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</si>
  <si>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</si>
  <si>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</si>
  <si>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</si>
  <si>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</si>
  <si>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</si>
  <si>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</si>
  <si>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</si>
  <si>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</si>
  <si>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</si>
  <si>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</si>
  <si>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</si>
  <si>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</si>
  <si>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</si>
  <si>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</si>
  <si>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</si>
  <si>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</si>
  <si>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</si>
  <si>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</si>
  <si>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</si>
  <si>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</si>
  <si>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</si>
  <si>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</si>
  <si>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</si>
  <si>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</si>
  <si>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</si>
  <si>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</si>
  <si>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</si>
  <si>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</si>
  <si>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</si>
  <si>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</si>
  <si>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</si>
  <si>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</si>
  <si>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</si>
  <si>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</si>
  <si>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</si>
  <si>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</si>
  <si>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</si>
  <si>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</si>
  <si>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</si>
  <si>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</si>
  <si>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</si>
  <si>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</si>
  <si>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</si>
  <si>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</si>
  <si>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</si>
  <si>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</si>
  <si>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</si>
  <si>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</si>
  <si>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</si>
  <si>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</si>
  <si>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</si>
  <si>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</si>
  <si>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</si>
  <si>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</si>
  <si>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</si>
  <si>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</si>
  <si>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</si>
  <si>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</si>
  <si>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</si>
  <si>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</si>
  <si>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</si>
  <si>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</si>
  <si>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</si>
  <si>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</si>
  <si>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</si>
  <si>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</si>
  <si>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</si>
  <si>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</si>
  <si>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</si>
  <si>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</si>
  <si>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</si>
  <si>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</si>
  <si>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</si>
  <si>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</si>
  <si>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</si>
  <si>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</si>
  <si>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</si>
  <si>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</si>
  <si>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</si>
  <si>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</si>
  <si>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</si>
  <si>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</si>
  <si>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</si>
  <si>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</si>
  <si>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</si>
  <si>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</si>
  <si>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</si>
  <si>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</si>
  <si>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</si>
  <si>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</si>
  <si>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</si>
  <si>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</si>
  <si>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</si>
  <si>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</si>
  <si>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</si>
  <si>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</si>
  <si>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</si>
  <si>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</si>
  <si>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</si>
  <si>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</si>
  <si>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</si>
  <si>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</si>
  <si>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</si>
  <si>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</si>
  <si>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</si>
  <si>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</si>
  <si>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</si>
  <si>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</si>
  <si>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</si>
  <si>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</si>
  <si>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</si>
  <si>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</si>
  <si>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</si>
  <si>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</si>
  <si>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</si>
  <si>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</si>
  <si>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</si>
  <si>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</si>
  <si>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</si>
  <si>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</si>
  <si>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</si>
  <si>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</si>
  <si>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</si>
  <si>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</si>
  <si>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</si>
  <si>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</si>
  <si>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</si>
  <si>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</si>
  <si>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</si>
  <si>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</si>
  <si>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</si>
  <si>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</si>
  <si>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</si>
  <si>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</si>
  <si>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</si>
  <si>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</si>
  <si>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</si>
  <si>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</si>
  <si>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</si>
  <si>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</si>
  <si>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</si>
  <si>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</si>
  <si>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</si>
  <si>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</si>
  <si>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</si>
  <si>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</si>
  <si>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</si>
  <si>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</si>
  <si>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</si>
  <si>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</si>
  <si>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</si>
  <si>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</si>
  <si>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</si>
  <si>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</si>
  <si>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</si>
  <si>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</si>
  <si>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</si>
  <si>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</si>
  <si>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</si>
  <si>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</si>
  <si>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</si>
  <si>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</si>
  <si>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</si>
  <si>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</si>
  <si>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</si>
  <si>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</si>
  <si>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</si>
  <si>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</si>
  <si>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</si>
  <si>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</si>
  <si>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</si>
  <si>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</si>
  <si>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</si>
  <si>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</si>
  <si>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</si>
  <si>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</si>
  <si>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</si>
  <si>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</si>
  <si>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</si>
  <si>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</si>
  <si>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</si>
  <si>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</si>
  <si>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</si>
  <si>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</si>
  <si>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</si>
  <si>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</si>
  <si>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</si>
  <si>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</si>
  <si>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</si>
  <si>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</si>
  <si>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</si>
  <si>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</si>
  <si>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</si>
  <si>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</si>
  <si>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</si>
  <si>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</si>
  <si>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</si>
  <si>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</si>
  <si>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</si>
  <si>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</si>
  <si>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</si>
  <si>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</si>
  <si>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</si>
  <si>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</si>
  <si>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</si>
  <si>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</si>
  <si>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</si>
  <si>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</si>
  <si>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</si>
  <si>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</si>
  <si>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</si>
  <si>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</si>
  <si>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</si>
  <si>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</si>
  <si>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</si>
  <si>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</si>
  <si>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</si>
  <si>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</si>
  <si>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</si>
  <si>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</si>
  <si>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</si>
  <si>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</si>
  <si>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</si>
  <si>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</si>
  <si>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</si>
  <si>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</si>
  <si>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</si>
  <si>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</si>
  <si>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</si>
  <si>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</si>
  <si>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</si>
  <si>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</si>
  <si>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</si>
  <si>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</si>
  <si>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</si>
  <si>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</si>
  <si>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</si>
  <si>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</si>
  <si>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</si>
  <si>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</si>
  <si>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</si>
  <si>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</si>
  <si>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</si>
  <si>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</si>
  <si>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</si>
  <si>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</si>
  <si>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</si>
  <si>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</si>
  <si>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</si>
  <si>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</si>
  <si>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</si>
  <si>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</si>
  <si>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</si>
  <si>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</si>
  <si>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</si>
  <si>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</si>
  <si>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</si>
  <si>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</si>
  <si>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</si>
  <si>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</si>
  <si>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</si>
  <si>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</si>
  <si>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</si>
  <si>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</si>
  <si>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</si>
  <si>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</si>
  <si>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</si>
  <si>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</si>
  <si>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</si>
  <si>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</si>
  <si>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</si>
  <si>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</si>
  <si>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</si>
  <si>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</si>
  <si>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</si>
  <si>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</si>
  <si>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</si>
  <si>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</si>
  <si>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</si>
  <si>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</si>
  <si>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</si>
  <si>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</si>
  <si>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</si>
  <si>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</si>
  <si>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</si>
  <si>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</si>
  <si>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</si>
  <si>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</si>
  <si>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</si>
  <si>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</si>
  <si>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</si>
  <si>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</si>
  <si>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</si>
  <si>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</si>
  <si>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</si>
  <si>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</si>
  <si>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</si>
  <si>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</si>
  <si>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</si>
  <si>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</si>
  <si>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</si>
  <si>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</si>
  <si>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</si>
  <si>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</si>
  <si>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</si>
  <si>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</si>
  <si>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</si>
  <si>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</si>
  <si>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</si>
  <si>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</si>
  <si>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</si>
  <si>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</si>
  <si>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</si>
  <si>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</si>
  <si>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</si>
  <si>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</si>
  <si>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</si>
  <si>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</si>
  <si>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</si>
  <si>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</si>
  <si>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</si>
  <si>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</si>
  <si>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</si>
  <si>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</si>
  <si>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</si>
  <si>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</si>
  <si>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</si>
  <si>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</si>
  <si>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</si>
  <si>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</si>
  <si>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</si>
  <si>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</si>
  <si>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</si>
  <si>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</si>
  <si>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</si>
  <si>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</si>
  <si>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</si>
  <si>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</si>
  <si>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</si>
  <si>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</si>
  <si>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</si>
  <si>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</si>
  <si>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</si>
  <si>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</si>
  <si>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</si>
  <si>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</si>
  <si>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</si>
  <si>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</si>
  <si>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</si>
  <si>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</si>
  <si>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</si>
  <si>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</si>
  <si>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</si>
  <si>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</si>
  <si>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</si>
  <si>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</si>
  <si>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</si>
  <si>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</si>
  <si>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</si>
  <si>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</si>
  <si>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</si>
  <si>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</si>
  <si>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</si>
  <si>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</si>
  <si>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</si>
  <si>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</si>
  <si>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</si>
  <si>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</si>
  <si>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</si>
  <si>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</si>
  <si>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</si>
  <si>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</si>
  <si>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</si>
  <si>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</si>
  <si>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</si>
  <si>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</si>
  <si>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</si>
  <si>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</si>
  <si>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</si>
  <si>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</si>
  <si>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</si>
  <si>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</si>
  <si>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</si>
  <si>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</si>
  <si>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</si>
  <si>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</si>
  <si>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</si>
  <si>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</si>
  <si>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</si>
  <si>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</si>
  <si>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</si>
  <si>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</si>
  <si>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</si>
  <si>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</si>
  <si>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</si>
  <si>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</si>
  <si>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</si>
  <si>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</si>
  <si>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</si>
  <si>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</si>
  <si>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</si>
  <si>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</si>
  <si>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</si>
  <si>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</si>
  <si>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</si>
  <si>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</si>
  <si>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</si>
  <si>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</si>
  <si>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</si>
  <si>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</si>
  <si>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</si>
  <si>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</si>
  <si>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</si>
  <si>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</si>
  <si>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</si>
  <si>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</si>
  <si>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</si>
  <si>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</si>
  <si>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</si>
  <si>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</si>
  <si>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</si>
  <si>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</si>
  <si>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</si>
  <si>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</si>
  <si>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</si>
  <si>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</si>
  <si>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</si>
  <si>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</si>
  <si>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</si>
  <si>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</si>
  <si>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</si>
  <si>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</si>
  <si>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</si>
  <si>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</si>
  <si>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</si>
  <si>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</si>
  <si>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</si>
  <si>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</si>
  <si>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</si>
  <si>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</si>
  <si>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</si>
  <si>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</si>
  <si>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</si>
  <si>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</si>
  <si>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</si>
  <si>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</si>
  <si>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</si>
  <si>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</si>
  <si>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</si>
  <si>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</si>
  <si>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</si>
  <si>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</si>
  <si>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</si>
  <si>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</si>
  <si>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</si>
  <si>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</si>
  <si>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</si>
  <si>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</si>
  <si>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</si>
  <si>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</si>
  <si>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</si>
  <si>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</si>
  <si>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</si>
  <si>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</si>
  <si>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</si>
  <si>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</si>
  <si>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</si>
  <si>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</si>
  <si>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</si>
  <si>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</si>
  <si>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</si>
  <si>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</si>
  <si>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</si>
  <si>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</si>
  <si>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</si>
  <si>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</si>
  <si>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</si>
  <si>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</si>
  <si>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</si>
  <si>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</si>
  <si>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</si>
  <si>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</si>
  <si>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</si>
  <si>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</si>
  <si>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</si>
  <si>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</si>
  <si>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</si>
  <si>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</si>
  <si>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</si>
  <si>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</si>
  <si>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</si>
  <si>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</si>
  <si>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</si>
  <si>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</si>
  <si>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</si>
  <si>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</si>
  <si>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</si>
  <si>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</si>
  <si>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</si>
  <si>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</si>
  <si>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</si>
  <si>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</si>
  <si>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</si>
  <si>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</si>
  <si>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</si>
  <si>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</si>
  <si>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</si>
  <si>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</si>
  <si>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</si>
  <si>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</si>
  <si>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</si>
  <si>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</si>
  <si>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</si>
  <si>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</si>
  <si>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</si>
  <si>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</si>
  <si>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</si>
  <si>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</si>
  <si>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</si>
  <si>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</si>
  <si>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</si>
  <si>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</si>
  <si>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</si>
  <si>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</si>
  <si>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</si>
  <si>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</si>
  <si>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</si>
  <si>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</si>
  <si>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</si>
  <si>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</si>
  <si>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</si>
  <si>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</si>
  <si>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</si>
  <si>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</si>
  <si>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</si>
  <si>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</si>
  <si>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</si>
  <si>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</si>
  <si>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</si>
  <si>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</si>
  <si>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</si>
  <si>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</si>
  <si>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</si>
  <si>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</si>
  <si>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</si>
  <si>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</si>
  <si>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</si>
  <si>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</si>
  <si>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</si>
  <si>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</si>
  <si>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</si>
  <si>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</si>
  <si>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</si>
  <si>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</si>
  <si>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</si>
  <si>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</si>
  <si>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</si>
  <si>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</si>
  <si>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</si>
  <si>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</si>
  <si>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</si>
  <si>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</si>
  <si>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</si>
  <si>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</si>
  <si>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</si>
  <si>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</si>
  <si>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</si>
  <si>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</si>
  <si>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</si>
  <si>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</si>
  <si>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</si>
  <si>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</si>
  <si>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</si>
  <si>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</si>
  <si>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</si>
  <si>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</si>
  <si>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</si>
  <si>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</si>
  <si>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</si>
  <si>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</si>
  <si>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</si>
  <si>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</si>
  <si>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</si>
  <si>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</si>
  <si>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</si>
  <si>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</si>
  <si>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</si>
  <si>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</si>
  <si>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</si>
  <si>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</si>
  <si>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</si>
  <si>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</si>
  <si>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</si>
  <si>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</si>
  <si>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</si>
  <si>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</si>
  <si>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</si>
  <si>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</si>
  <si>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</si>
  <si>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</si>
  <si>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</si>
  <si>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</si>
  <si>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</si>
  <si>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</si>
  <si>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</si>
  <si>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</si>
  <si>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</si>
  <si>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</si>
  <si>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</si>
  <si>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</si>
  <si>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</si>
  <si>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</si>
  <si>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</si>
  <si>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</si>
  <si>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</si>
  <si>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</si>
  <si>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</si>
  <si>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</si>
  <si>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</si>
  <si>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</si>
  <si>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</si>
  <si>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</si>
  <si>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</si>
  <si>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</si>
  <si>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</si>
  <si>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</si>
  <si>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</si>
  <si>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</si>
  <si>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</si>
  <si>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</si>
  <si>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</si>
  <si>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</si>
  <si>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</si>
  <si>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</si>
  <si>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</si>
  <si>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</si>
  <si>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</si>
  <si>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</si>
  <si>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</si>
  <si>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</si>
  <si>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</si>
  <si>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</si>
  <si>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</si>
  <si>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</si>
  <si>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</si>
  <si>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</si>
  <si>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</si>
  <si>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</si>
  <si>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</si>
  <si>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</si>
  <si>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</si>
  <si>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</si>
  <si>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</si>
  <si>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</si>
  <si>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</si>
  <si>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</si>
  <si>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</si>
  <si>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</si>
  <si>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</si>
  <si>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</si>
  <si>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</si>
  <si>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</si>
  <si>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</si>
  <si>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</si>
  <si>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</si>
  <si>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</si>
  <si>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</si>
  <si>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</si>
  <si>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</si>
  <si>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</si>
  <si>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</si>
  <si>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</si>
  <si>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</si>
  <si>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</si>
  <si>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</si>
  <si>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</si>
  <si>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</si>
  <si>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</si>
  <si>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</si>
  <si>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</si>
  <si>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</si>
  <si>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</si>
  <si>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</si>
  <si>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</si>
  <si>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</si>
  <si>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</si>
  <si>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</si>
  <si>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</si>
  <si>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</si>
  <si>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</si>
  <si>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</si>
  <si>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</si>
  <si>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</si>
  <si>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</si>
  <si>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</si>
  <si>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</si>
  <si>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</si>
  <si>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</si>
  <si>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</si>
  <si>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</si>
  <si>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</si>
  <si>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</si>
  <si>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</si>
  <si>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</si>
  <si>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</si>
  <si>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</si>
  <si>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</si>
  <si>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</si>
  <si>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</si>
  <si>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</si>
  <si>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</si>
  <si>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</si>
  <si>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</si>
  <si>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</si>
  <si>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</si>
  <si>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</si>
  <si>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</si>
  <si>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</si>
  <si>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</si>
  <si>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</si>
  <si>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</si>
  <si>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</si>
  <si>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</si>
  <si>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</si>
  <si>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</si>
  <si>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</si>
  <si>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</si>
  <si>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</si>
  <si>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</si>
  <si>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</si>
  <si>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</si>
  <si>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</si>
  <si>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</si>
  <si>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</si>
  <si>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</si>
  <si>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</si>
  <si>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</si>
  <si>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</si>
  <si>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</si>
  <si>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</si>
  <si>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</si>
  <si>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</si>
  <si>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</si>
  <si>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</si>
  <si>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</si>
  <si>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</si>
  <si>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</si>
  <si>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</si>
  <si>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</si>
  <si>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</si>
  <si>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</si>
  <si>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</si>
  <si>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</si>
  <si>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</si>
  <si>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</si>
  <si>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</si>
  <si>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</si>
  <si>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</si>
  <si>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</si>
  <si>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</si>
  <si>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</si>
  <si>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</si>
  <si>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</si>
  <si>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</si>
  <si>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</si>
  <si>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</si>
  <si>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</si>
  <si>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</si>
  <si>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</si>
  <si>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</si>
  <si>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</si>
  <si>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</si>
  <si>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</si>
  <si>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</si>
  <si>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</si>
  <si>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</si>
  <si>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</si>
  <si>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</si>
  <si>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</si>
  <si>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</si>
  <si>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</si>
  <si>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</si>
  <si>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</si>
  <si>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</si>
  <si>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</si>
  <si>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</si>
  <si>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</si>
  <si>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</si>
  <si>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</si>
  <si>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</si>
  <si>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</si>
  <si>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</si>
  <si>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</si>
  <si>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</si>
  <si>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</si>
  <si>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</si>
  <si>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</si>
  <si>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</si>
  <si>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</si>
  <si>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</si>
  <si>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</si>
  <si>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</si>
  <si>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</si>
  <si>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</si>
  <si>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</si>
  <si>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</si>
  <si>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</si>
  <si>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</si>
  <si>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</si>
  <si>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</si>
  <si>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</si>
  <si>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</si>
  <si>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</si>
  <si>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</si>
  <si>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</si>
  <si>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</si>
  <si>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</si>
  <si>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</si>
  <si>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</si>
  <si>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</si>
  <si>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</si>
  <si>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</si>
  <si>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</si>
  <si>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</si>
  <si>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</si>
  <si>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</si>
  <si>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</si>
  <si>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</si>
  <si>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</si>
  <si>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</si>
  <si>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</si>
  <si>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</si>
  <si>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</si>
  <si>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</si>
  <si>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</si>
  <si>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</si>
  <si>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</si>
  <si>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</si>
  <si>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</si>
  <si>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</si>
  <si>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</si>
  <si>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</si>
  <si>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</si>
  <si>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</si>
  <si>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</si>
  <si>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</si>
  <si>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</si>
  <si>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</si>
  <si>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</si>
  <si>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</si>
  <si>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</si>
  <si>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</si>
  <si>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</si>
  <si>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</si>
  <si>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</si>
  <si>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</si>
  <si>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</si>
  <si>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</si>
  <si>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</si>
  <si>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</si>
  <si>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</si>
  <si>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</si>
  <si>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</si>
  <si>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</si>
  <si>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</si>
  <si>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</si>
  <si>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</si>
  <si>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</si>
  <si>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</si>
  <si>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</si>
  <si>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</si>
  <si>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</si>
  <si>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</si>
  <si>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</si>
  <si>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</si>
  <si>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</si>
  <si>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</si>
  <si>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</si>
  <si>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</si>
  <si>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</si>
  <si>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</si>
  <si>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</si>
  <si>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</si>
  <si>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</si>
  <si>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</si>
  <si>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</si>
  <si>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</si>
  <si>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</si>
  <si>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</si>
  <si>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</si>
  <si>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</si>
  <si>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</si>
  <si>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</si>
  <si>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</si>
  <si>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</si>
  <si>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</si>
  <si>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</si>
  <si>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</si>
  <si>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</si>
  <si>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</si>
  <si>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</si>
  <si>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</si>
  <si>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</si>
  <si>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</si>
  <si>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</si>
  <si>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</si>
  <si>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</si>
  <si>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</si>
  <si>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</si>
  <si>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</si>
  <si>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</si>
  <si>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</si>
  <si>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</si>
  <si>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</si>
  <si>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</si>
  <si>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</si>
  <si>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</si>
  <si>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</si>
  <si>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</si>
  <si>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</si>
  <si>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</si>
  <si>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</si>
  <si>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</si>
  <si>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</si>
  <si>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</si>
  <si>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</si>
  <si>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</si>
  <si>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</si>
  <si>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</si>
  <si>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</si>
  <si>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</si>
  <si>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</si>
  <si>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</si>
  <si>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</si>
  <si>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</si>
  <si>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</si>
  <si>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</si>
  <si>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</si>
  <si>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</si>
  <si>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</si>
  <si>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</si>
  <si>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</si>
  <si>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</si>
  <si>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</si>
  <si>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</si>
  <si>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</si>
  <si>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</si>
  <si>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</si>
  <si>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</si>
  <si>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</si>
  <si>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</si>
  <si>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</si>
  <si>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</si>
  <si>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</si>
  <si>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</si>
  <si>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</si>
  <si>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</si>
  <si>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</si>
  <si>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</si>
  <si>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</si>
  <si>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</si>
  <si>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</si>
  <si>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</si>
  <si>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</si>
  <si>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</si>
  <si>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</si>
  <si>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</si>
  <si>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</si>
  <si>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</si>
  <si>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</si>
  <si>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</si>
  <si>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</si>
  <si>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</si>
  <si>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</si>
  <si>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</si>
  <si>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</si>
  <si>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</si>
  <si>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</si>
  <si>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</si>
  <si>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</si>
  <si>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</si>
  <si>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</si>
  <si>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</si>
  <si>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</si>
  <si>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</si>
  <si>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</si>
  <si>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</si>
  <si>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</si>
  <si>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</si>
  <si>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</si>
  <si>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</si>
  <si>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</si>
  <si>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</si>
  <si>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</si>
  <si>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</si>
  <si>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</si>
  <si>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</si>
  <si>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</si>
  <si>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</si>
  <si>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</si>
  <si>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</si>
  <si>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</si>
  <si>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</si>
  <si>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</si>
  <si>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</si>
  <si>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</si>
  <si>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</si>
  <si>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</si>
  <si>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</si>
  <si>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</si>
  <si>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</si>
  <si>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</si>
  <si>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</si>
  <si>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</si>
  <si>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</si>
  <si>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</si>
  <si>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</si>
  <si>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</si>
  <si>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</si>
  <si>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</si>
  <si>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</si>
  <si>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</si>
  <si>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</si>
  <si>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</si>
  <si>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</si>
  <si>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</si>
  <si>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</si>
  <si>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</si>
  <si>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</si>
  <si>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</si>
  <si>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</si>
  <si>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</si>
  <si>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</si>
  <si>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</si>
  <si>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</si>
  <si>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</si>
  <si>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</si>
  <si>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</si>
  <si>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</si>
  <si>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</si>
  <si>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</si>
  <si>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</si>
  <si>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</si>
  <si>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</si>
  <si>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</si>
  <si>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</si>
  <si>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</si>
  <si>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</si>
  <si>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</si>
  <si>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</si>
  <si>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</si>
  <si>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</si>
  <si>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</si>
  <si>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</si>
  <si>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</si>
  <si>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</si>
  <si>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</si>
  <si>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</si>
  <si>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</si>
  <si>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</si>
  <si>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</si>
  <si>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</si>
  <si>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</si>
  <si>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</si>
  <si>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</si>
  <si>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</si>
  <si>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</si>
  <si>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</si>
  <si>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</si>
  <si>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</si>
  <si>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</si>
  <si>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</si>
  <si>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</si>
  <si>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</si>
  <si>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</si>
  <si>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</si>
  <si>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</si>
  <si>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</si>
  <si>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</si>
  <si>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</si>
  <si>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</si>
  <si>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</si>
  <si>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</si>
  <si>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</si>
  <si>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</si>
  <si>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</si>
  <si>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</si>
  <si>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</si>
  <si>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</si>
  <si>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</si>
  <si>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</si>
  <si>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</si>
  <si>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</si>
  <si>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</si>
  <si>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</si>
  <si>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</si>
  <si>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</si>
  <si>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</si>
  <si>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</si>
  <si>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</si>
  <si>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</si>
  <si>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</si>
  <si>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</si>
  <si>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</si>
  <si>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</si>
  <si>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</si>
  <si>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</si>
  <si>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</si>
  <si>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</si>
  <si>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</si>
  <si>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</si>
  <si>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</si>
  <si>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</si>
  <si>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</si>
  <si>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</si>
  <si>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</si>
  <si>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</si>
  <si>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</si>
  <si>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</si>
  <si>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</si>
  <si>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</si>
  <si>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</si>
  <si>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</si>
  <si>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</si>
  <si>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</si>
  <si>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</si>
  <si>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</si>
  <si>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</si>
  <si>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</si>
  <si>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</si>
  <si>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</si>
  <si>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</si>
  <si>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</si>
  <si>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</si>
  <si>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</si>
  <si>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</si>
  <si>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</si>
  <si>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</si>
  <si>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</si>
  <si>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</si>
  <si>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</si>
  <si>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</si>
  <si>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</si>
  <si>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</si>
  <si>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</si>
  <si>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</si>
  <si>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</si>
  <si>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</si>
  <si>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</si>
  <si>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</si>
  <si>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</si>
  <si>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</si>
  <si>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</si>
  <si>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</si>
  <si>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</si>
  <si>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</si>
  <si>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</si>
  <si>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</si>
  <si>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</si>
  <si>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</si>
  <si>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</si>
  <si>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</si>
  <si>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</si>
  <si>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</si>
  <si>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</si>
  <si>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</si>
  <si>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</si>
  <si>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</si>
  <si>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</si>
  <si>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</si>
  <si>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</si>
  <si>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</si>
  <si>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</si>
  <si>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</si>
  <si>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</si>
  <si>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</si>
  <si>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</si>
  <si>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</si>
  <si>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</si>
  <si>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</si>
  <si>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</si>
  <si>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</si>
  <si>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</si>
  <si>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</si>
  <si>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</si>
  <si>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</si>
  <si>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</si>
  <si>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</si>
  <si>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</si>
  <si>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</si>
  <si>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</si>
  <si>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</si>
  <si>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</si>
  <si>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</si>
  <si>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</si>
  <si>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</si>
  <si>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</si>
  <si>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</si>
  <si>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</si>
  <si>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</si>
  <si>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</si>
  <si>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</si>
  <si>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</si>
  <si>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</si>
  <si>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</si>
  <si>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</si>
  <si>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</si>
  <si>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</si>
  <si>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</si>
  <si>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</si>
  <si>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</si>
  <si>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</si>
  <si>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</si>
  <si>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</si>
  <si>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</si>
  <si>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</si>
  <si>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</si>
  <si>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</si>
  <si>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</si>
  <si>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</si>
  <si>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</si>
  <si>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</si>
  <si>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</si>
  <si>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</si>
  <si>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</si>
  <si>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</si>
  <si>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</si>
  <si>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</si>
  <si>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</si>
  <si>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</si>
  <si>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</si>
  <si>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</si>
  <si>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</si>
  <si>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</si>
  <si>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</si>
  <si>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</si>
  <si>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</si>
  <si>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</si>
  <si>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</si>
  <si>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</si>
  <si>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</si>
  <si>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</si>
  <si>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</si>
  <si>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</si>
  <si>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</si>
  <si>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</si>
  <si>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</si>
  <si>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</si>
  <si>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</si>
  <si>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</si>
  <si>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</si>
  <si>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</si>
  <si>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</si>
  <si>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</si>
  <si>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</si>
  <si>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</si>
  <si>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</si>
  <si>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</si>
  <si>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</si>
  <si>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</si>
  <si>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</si>
  <si>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</si>
  <si>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</si>
  <si>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</si>
  <si>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</si>
  <si>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</si>
  <si>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</si>
  <si>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</si>
  <si>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</si>
  <si>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</si>
  <si>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</si>
  <si>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</si>
  <si>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</si>
  <si>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</si>
  <si>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</si>
  <si>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</si>
  <si>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</si>
  <si>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</si>
  <si>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</si>
  <si>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</si>
  <si>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</si>
  <si>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</si>
  <si>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</si>
  <si>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</si>
  <si>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</si>
  <si>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</si>
  <si>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</si>
  <si>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</si>
  <si>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</si>
  <si>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</si>
  <si>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</si>
  <si>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</si>
  <si>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</si>
  <si>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</si>
  <si>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</si>
  <si>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</si>
  <si>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</si>
  <si>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</si>
  <si>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</si>
  <si>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</si>
  <si>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</si>
  <si>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</si>
  <si>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</si>
  <si>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</si>
  <si>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</si>
  <si>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</si>
  <si>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</si>
  <si>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</si>
  <si>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</si>
  <si>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</si>
  <si>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</si>
  <si>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</si>
  <si>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</si>
  <si>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</si>
  <si>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</si>
  <si>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</si>
  <si>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</si>
  <si>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</si>
  <si>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</si>
  <si>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</si>
  <si>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</si>
  <si>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</si>
  <si>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</si>
  <si>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</si>
  <si>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</si>
  <si>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</si>
  <si>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</si>
  <si>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</si>
  <si>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</si>
  <si>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</si>
  <si>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</si>
  <si>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</si>
  <si>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</si>
  <si>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</si>
  <si>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</si>
  <si>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</si>
  <si>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</si>
  <si>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</si>
  <si>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</si>
  <si>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</si>
  <si>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</si>
  <si>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</si>
  <si>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</si>
  <si>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</si>
  <si>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</si>
  <si>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</si>
  <si>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</si>
  <si>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</si>
  <si>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</si>
  <si>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</si>
  <si>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</si>
  <si>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</si>
  <si>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</si>
  <si>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</si>
  <si>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</si>
  <si>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</si>
  <si>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</si>
  <si>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</si>
  <si>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</si>
  <si>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</si>
  <si>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</si>
  <si>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</si>
  <si>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</si>
  <si>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</si>
  <si>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</si>
  <si>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</si>
  <si>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</si>
  <si>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</si>
  <si>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</si>
  <si>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</si>
  <si>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</si>
  <si>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</si>
  <si>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</si>
  <si>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</si>
  <si>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</si>
  <si>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</si>
  <si>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</si>
  <si>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</si>
  <si>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</si>
  <si>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</si>
  <si>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</si>
  <si>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</si>
  <si>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</si>
  <si>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</si>
  <si>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</si>
  <si>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</si>
  <si>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</si>
  <si>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</si>
  <si>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</si>
  <si>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</si>
  <si>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</si>
  <si>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</si>
  <si>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</si>
  <si>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</si>
  <si>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</si>
  <si>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</si>
  <si>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</si>
  <si>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</si>
  <si>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</si>
  <si>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</si>
  <si>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</si>
  <si>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</si>
  <si>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</si>
  <si>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</si>
  <si>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</si>
  <si>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</si>
  <si>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</si>
  <si>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</si>
  <si>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</si>
  <si>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</si>
  <si>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</si>
  <si>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</si>
  <si>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</si>
  <si>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</si>
  <si>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</si>
  <si>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</si>
  <si>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</si>
  <si>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</si>
  <si>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</si>
  <si>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</si>
  <si>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</si>
  <si>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</si>
  <si>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</si>
  <si>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</si>
  <si>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</si>
  <si>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</si>
  <si>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</si>
  <si>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</si>
  <si>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</si>
  <si>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</si>
  <si>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</si>
  <si>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</si>
  <si>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</si>
  <si>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</si>
  <si>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</si>
  <si>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</si>
  <si>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</si>
  <si>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</si>
  <si>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</si>
  <si>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</si>
  <si>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</si>
  <si>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</si>
  <si>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</si>
  <si>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</si>
  <si>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</si>
  <si>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</si>
  <si>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</si>
  <si>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</si>
  <si>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</si>
  <si>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</si>
  <si>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</si>
  <si>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</si>
  <si>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</si>
  <si>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</si>
  <si>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</si>
  <si>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</si>
  <si>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</si>
  <si>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</si>
  <si>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</si>
  <si>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</si>
  <si>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</si>
  <si>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</si>
  <si>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</si>
  <si>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</si>
  <si>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</si>
  <si>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</si>
  <si>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</si>
  <si>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</si>
  <si>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</si>
  <si>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</si>
  <si>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</si>
  <si>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</si>
  <si>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</si>
  <si>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</si>
  <si>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</si>
  <si>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</si>
  <si>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</si>
  <si>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</si>
  <si>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</si>
  <si>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</si>
  <si>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</si>
  <si>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</si>
  <si>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</si>
  <si>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</si>
  <si>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</si>
  <si>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</si>
  <si>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</si>
  <si>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</si>
  <si>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</si>
  <si>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</si>
  <si>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</si>
  <si>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</si>
  <si>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</si>
  <si>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</si>
  <si>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</si>
  <si>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</si>
  <si>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</si>
  <si>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</si>
  <si>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</si>
  <si>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</si>
  <si>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</si>
  <si>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</si>
  <si>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</si>
  <si>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</si>
  <si>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</si>
  <si>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</si>
  <si>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</si>
  <si>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</si>
  <si>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</si>
  <si>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</si>
  <si>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</si>
  <si>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</si>
  <si>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</si>
  <si>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</si>
  <si>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</si>
  <si>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</si>
  <si>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</si>
  <si>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</si>
  <si>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</si>
  <si>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</si>
  <si>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</si>
  <si>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</si>
  <si>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</si>
  <si>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</si>
  <si>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</si>
  <si>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</si>
  <si>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</si>
  <si>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</si>
  <si>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</si>
  <si>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</si>
  <si>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</si>
  <si>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</si>
  <si>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</si>
  <si>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</si>
  <si>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</si>
  <si>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</si>
  <si>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</si>
  <si>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</si>
  <si>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</si>
  <si>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</si>
  <si>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</si>
  <si>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</si>
  <si>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</si>
  <si>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</si>
  <si>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</si>
  <si>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</si>
  <si>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</si>
  <si>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</si>
  <si>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</si>
  <si>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</si>
  <si>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</si>
  <si>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</si>
  <si>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</si>
  <si>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</si>
  <si>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</si>
  <si>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</si>
  <si>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</si>
  <si>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</si>
  <si>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</si>
  <si>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</si>
  <si>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</si>
  <si>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</si>
  <si>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</si>
  <si>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</si>
  <si>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</si>
  <si>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</si>
  <si>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</si>
  <si>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</si>
  <si>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</si>
  <si>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</si>
  <si>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</si>
  <si>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</si>
  <si>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</si>
  <si>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</si>
  <si>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</si>
  <si>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</si>
  <si>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</si>
  <si>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</si>
  <si>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</si>
  <si>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</si>
  <si>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</si>
  <si>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</si>
  <si>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</si>
  <si>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</si>
  <si>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</si>
  <si>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</si>
  <si>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</si>
  <si>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</si>
  <si>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</si>
  <si>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</si>
  <si>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</si>
  <si>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</si>
  <si>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</si>
  <si>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</si>
  <si>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</si>
  <si>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</si>
  <si>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</si>
  <si>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</si>
  <si>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</si>
  <si>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</si>
  <si>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</si>
  <si>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</si>
  <si>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</si>
  <si>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</si>
  <si>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</si>
  <si>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</si>
  <si>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</si>
  <si>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</si>
  <si>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</si>
  <si>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</si>
  <si>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</si>
  <si>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</si>
  <si>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</si>
  <si>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</si>
  <si>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</si>
  <si>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</si>
  <si>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</si>
  <si>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</si>
  <si>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</si>
  <si>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</si>
  <si>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</si>
  <si>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</si>
  <si>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</si>
  <si>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</si>
  <si>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</si>
  <si>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</si>
  <si>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</si>
  <si>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</si>
  <si>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</si>
  <si>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</si>
  <si>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</si>
  <si>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</si>
  <si>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</si>
  <si>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</si>
  <si>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</si>
  <si>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</si>
  <si>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</si>
  <si>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</si>
  <si>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</si>
  <si>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</si>
  <si>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</si>
  <si>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</si>
  <si>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</si>
  <si>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</si>
  <si>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</si>
  <si>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</si>
  <si>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</si>
  <si>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</si>
  <si>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</si>
  <si>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</si>
  <si>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</si>
  <si>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</si>
  <si>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</si>
  <si>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</si>
  <si>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</si>
  <si>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</si>
  <si>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</si>
  <si>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</si>
  <si>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</si>
  <si>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</si>
  <si>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</si>
  <si>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</si>
  <si>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</si>
  <si>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</si>
  <si>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</si>
  <si>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</si>
  <si>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</si>
  <si>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</si>
  <si>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</si>
  <si>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</si>
  <si>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</si>
  <si>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</si>
  <si>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</si>
  <si>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</si>
  <si>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</si>
  <si>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</si>
  <si>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</si>
  <si>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</si>
  <si>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</si>
  <si>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</si>
  <si>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</si>
  <si>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</si>
  <si>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</si>
  <si>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</si>
  <si>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</si>
  <si>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</si>
  <si>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</si>
  <si>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</si>
  <si>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</si>
  <si>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</si>
  <si>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</si>
  <si>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</si>
  <si>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</si>
  <si>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</si>
  <si>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</si>
  <si>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</si>
  <si>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</si>
  <si>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</si>
  <si>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</si>
  <si>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</si>
  <si>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</si>
  <si>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</si>
  <si>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</si>
  <si>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</si>
  <si>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</si>
  <si>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</si>
  <si>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</si>
  <si>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</si>
  <si>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</si>
  <si>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</si>
  <si>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</si>
  <si>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</si>
  <si>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</si>
  <si>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</si>
  <si>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</si>
  <si>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</si>
  <si>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</si>
  <si>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</si>
  <si>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</si>
  <si>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</si>
  <si>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</si>
  <si>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</si>
  <si>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</si>
  <si>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</si>
  <si>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</si>
  <si>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</si>
  <si>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</si>
  <si>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</si>
  <si>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</si>
  <si>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</si>
  <si>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</si>
  <si>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</si>
  <si>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</si>
  <si>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</si>
  <si>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</si>
  <si>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</si>
  <si>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</si>
  <si>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</si>
  <si>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</si>
  <si>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</si>
  <si>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</si>
  <si>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</si>
  <si>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</si>
  <si>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</si>
  <si>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</si>
  <si>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</si>
  <si>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</si>
  <si>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</si>
  <si>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</si>
  <si>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</si>
  <si>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</si>
  <si>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</si>
  <si>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</si>
  <si>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</si>
  <si>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</si>
  <si>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</si>
  <si>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</si>
  <si>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</si>
  <si>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</si>
  <si>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</si>
  <si>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</si>
  <si>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</si>
  <si>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</si>
  <si>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</si>
  <si>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</si>
  <si>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</si>
  <si>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</si>
  <si>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</si>
  <si>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</si>
  <si>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</si>
  <si>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</si>
  <si>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</si>
  <si>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</si>
  <si>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</si>
  <si>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</si>
  <si>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</si>
  <si>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</si>
  <si>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</si>
  <si>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</si>
  <si>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</si>
  <si>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</si>
  <si>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</si>
  <si>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</si>
  <si>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</si>
  <si>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</si>
  <si>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</si>
  <si>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</si>
  <si>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</si>
  <si>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</si>
  <si>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</si>
  <si>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</si>
  <si>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</si>
  <si>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</si>
  <si>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</si>
  <si>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</si>
  <si>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</si>
  <si>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</si>
  <si>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</si>
  <si>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</si>
  <si>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</si>
  <si>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</si>
  <si>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</si>
  <si>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</si>
  <si>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</si>
  <si>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</si>
  <si>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</si>
  <si>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</si>
  <si>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</si>
  <si>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</si>
  <si>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</si>
  <si>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</si>
  <si>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</si>
  <si>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</si>
  <si>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</si>
  <si>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</si>
  <si>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</si>
  <si>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</si>
  <si>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</si>
  <si>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</si>
  <si>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</si>
  <si>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</si>
  <si>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</si>
  <si>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</si>
  <si>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</si>
  <si>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</si>
  <si>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</si>
  <si>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</si>
  <si>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</si>
  <si>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</si>
  <si>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</si>
  <si>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</si>
  <si>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</si>
  <si>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</si>
  <si>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</si>
  <si>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</si>
  <si>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</si>
  <si>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</si>
  <si>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</si>
  <si>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</si>
  <si>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</si>
  <si>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</si>
  <si>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</si>
  <si>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</si>
  <si>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</si>
  <si>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</si>
  <si>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</si>
  <si>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</si>
  <si>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</si>
  <si>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</si>
  <si>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</si>
  <si>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</si>
  <si>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</si>
  <si>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</si>
  <si>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</si>
  <si>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</si>
  <si>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</si>
  <si>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</si>
  <si>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</si>
  <si>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</si>
  <si>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</si>
  <si>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</si>
  <si>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</si>
  <si>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</si>
  <si>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</si>
  <si>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</si>
  <si>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</si>
  <si>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</si>
  <si>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</si>
  <si>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</si>
  <si>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</si>
  <si>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</si>
  <si>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</si>
  <si>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</si>
  <si>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</si>
  <si>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</si>
  <si>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</si>
  <si>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</si>
  <si>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</si>
  <si>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</si>
  <si>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</si>
  <si>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</si>
  <si>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</si>
  <si>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</si>
  <si>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</si>
  <si>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</si>
  <si>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</si>
  <si>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</si>
  <si>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</si>
  <si>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</si>
  <si>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</si>
  <si>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</si>
  <si>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</si>
  <si>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</si>
  <si>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</si>
  <si>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</si>
  <si>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</si>
  <si>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</si>
  <si>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</si>
  <si>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</si>
  <si>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</si>
  <si>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</si>
  <si>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</si>
  <si>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</si>
  <si>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</si>
  <si>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</si>
  <si>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</si>
  <si>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</si>
  <si>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</si>
  <si>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</si>
  <si>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</si>
  <si>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</si>
  <si>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</si>
  <si>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</si>
  <si>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</si>
  <si>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</si>
  <si>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</si>
  <si>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</si>
  <si>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</si>
  <si>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</si>
  <si>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</si>
  <si>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</si>
  <si>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</si>
  <si>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</si>
  <si>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</si>
  <si>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</si>
  <si>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</si>
  <si>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</si>
  <si>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</si>
  <si>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</si>
  <si>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</si>
  <si>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</si>
  <si>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</si>
  <si>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</si>
  <si>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</si>
  <si>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</si>
  <si>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</si>
  <si>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</si>
  <si>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</si>
  <si>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</si>
  <si>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</si>
  <si>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</si>
  <si>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</si>
  <si>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</si>
  <si>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</si>
  <si>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</si>
  <si>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</si>
  <si>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</si>
  <si>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</si>
  <si>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</si>
  <si>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</si>
  <si>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</si>
  <si>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</si>
  <si>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</si>
  <si>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</si>
  <si>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</si>
  <si>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</si>
  <si>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</si>
  <si>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</si>
  <si>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</si>
  <si>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</si>
  <si>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</si>
  <si>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</si>
  <si>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</si>
  <si>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</si>
  <si>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</si>
  <si>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</si>
  <si>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</si>
  <si>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</si>
  <si>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</si>
  <si>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</si>
  <si>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</si>
  <si>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</si>
  <si>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</si>
  <si>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</si>
  <si>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</si>
  <si>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</si>
  <si>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</si>
  <si>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</si>
  <si>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</si>
  <si>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</si>
  <si>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</si>
  <si>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</si>
  <si>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</si>
  <si>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</si>
  <si>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</si>
  <si>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</si>
  <si>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</si>
  <si>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</si>
  <si>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</si>
  <si>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</si>
  <si>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</si>
  <si>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</si>
  <si>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</si>
  <si>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</si>
  <si>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</si>
  <si>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</si>
  <si>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</si>
  <si>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</si>
  <si>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</si>
  <si>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</si>
  <si>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</si>
  <si>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</si>
  <si>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</si>
  <si>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</si>
  <si>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</si>
  <si>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</si>
  <si>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</si>
  <si>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</si>
  <si>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</si>
  <si>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</si>
  <si>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</si>
  <si>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</si>
  <si>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</si>
  <si>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</si>
  <si>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</si>
  <si>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</si>
  <si>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</si>
  <si>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</si>
  <si>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</si>
  <si>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</si>
  <si>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</si>
  <si>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</si>
  <si>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</si>
  <si>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</si>
  <si>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</si>
  <si>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</si>
  <si>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</si>
  <si>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</si>
  <si>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</si>
  <si>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</si>
  <si>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</si>
  <si>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</si>
  <si>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</si>
  <si>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</si>
  <si>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</si>
  <si>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</si>
  <si>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</si>
  <si>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</si>
  <si>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</si>
  <si>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</si>
  <si>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</si>
  <si>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</si>
  <si>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</si>
  <si>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</si>
  <si>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</si>
  <si>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</si>
  <si>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</si>
  <si>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</si>
  <si>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</si>
  <si>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</si>
  <si>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</si>
  <si>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</si>
  <si>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</si>
  <si>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</si>
  <si>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</si>
  <si>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</si>
  <si>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</si>
  <si>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</si>
  <si>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</si>
  <si>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</si>
  <si>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</si>
  <si>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</si>
  <si>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</si>
  <si>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</si>
  <si>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</si>
  <si>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</si>
  <si>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</si>
  <si>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</si>
  <si>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</si>
  <si>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</si>
  <si>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</si>
  <si>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</si>
  <si>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</si>
  <si>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</si>
  <si>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</si>
  <si>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</si>
  <si>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</si>
  <si>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</si>
  <si>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</si>
  <si>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</si>
  <si>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</si>
  <si>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</si>
  <si>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</si>
  <si>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</si>
  <si>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</si>
  <si>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</si>
  <si>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</si>
  <si>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</si>
  <si>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</si>
  <si>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</si>
  <si>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</si>
  <si>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</si>
  <si>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</si>
  <si>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</si>
  <si>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</si>
  <si>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</si>
  <si>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</si>
  <si>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</si>
  <si>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</si>
  <si>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</si>
  <si>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</si>
  <si>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</si>
  <si>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</si>
  <si>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</si>
  <si>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</si>
  <si>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</si>
  <si>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</si>
  <si>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</si>
  <si>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</si>
  <si>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</si>
  <si>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</si>
  <si>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</si>
  <si>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</si>
  <si>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</si>
  <si>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</si>
  <si>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</si>
  <si>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</si>
  <si>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</si>
  <si>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</si>
  <si>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</si>
  <si>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</si>
  <si>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</si>
  <si>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</si>
  <si>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</si>
  <si>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</si>
  <si>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</si>
  <si>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</si>
  <si>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</si>
  <si>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</si>
  <si>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</si>
  <si>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</si>
  <si>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</si>
  <si>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</si>
  <si>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</si>
  <si>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</si>
  <si>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</si>
  <si>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</si>
  <si>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</si>
  <si>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</si>
  <si>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</si>
  <si>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</si>
  <si>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</si>
  <si>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</si>
  <si>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</si>
  <si>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</si>
  <si>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</si>
  <si>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</si>
  <si>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</si>
  <si>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</si>
  <si>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</si>
  <si>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</si>
  <si>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</si>
  <si>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</si>
  <si>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</si>
  <si>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</si>
  <si>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</si>
  <si>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</si>
  <si>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</si>
  <si>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</si>
  <si>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</si>
  <si>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</si>
  <si>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</si>
  <si>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</si>
  <si>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</si>
  <si>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</si>
  <si>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</si>
  <si>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</si>
  <si>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</si>
  <si>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</si>
  <si>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</si>
  <si>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</si>
  <si>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</si>
  <si>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</si>
  <si>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</si>
  <si>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</si>
  <si>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</si>
  <si>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</si>
  <si>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</si>
  <si>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</si>
  <si>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</si>
  <si>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</si>
  <si>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</si>
  <si>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</si>
  <si>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</si>
  <si>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</si>
  <si>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</si>
  <si>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</si>
  <si>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</si>
  <si>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</si>
  <si>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</si>
  <si>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</si>
  <si>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</si>
  <si>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</si>
  <si>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</si>
  <si>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</si>
  <si>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</si>
  <si>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</si>
  <si>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</si>
  <si>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</si>
  <si>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</si>
  <si>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</si>
  <si>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</si>
  <si>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</si>
  <si>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</si>
  <si>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</si>
  <si>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</si>
  <si>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</si>
  <si>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</si>
  <si>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</si>
  <si>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</si>
  <si>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</si>
  <si>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</si>
  <si>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</si>
  <si>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</si>
  <si>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</si>
  <si>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</si>
  <si>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</si>
  <si>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</si>
  <si>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</si>
  <si>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</si>
  <si>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</si>
  <si>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</si>
  <si>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</si>
  <si>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</si>
  <si>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</si>
  <si>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</si>
  <si>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</si>
  <si>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</si>
  <si>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</si>
  <si>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</si>
  <si>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</si>
  <si>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</si>
  <si>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</si>
  <si>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</si>
  <si>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</si>
  <si>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</si>
  <si>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</si>
  <si>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</si>
  <si>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</si>
  <si>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</si>
  <si>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</si>
  <si>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</si>
  <si>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</si>
  <si>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</si>
  <si>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</si>
  <si>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</si>
  <si>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</si>
  <si>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</si>
  <si>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</si>
  <si>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</si>
  <si>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</si>
  <si>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</si>
  <si>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</si>
  <si>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</si>
  <si>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</si>
  <si>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</si>
  <si>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</si>
  <si>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</si>
  <si>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</si>
  <si>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</si>
  <si>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</si>
  <si>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</si>
  <si>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</si>
  <si>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</si>
  <si>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</si>
  <si>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</si>
  <si>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</si>
  <si>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</si>
  <si>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</si>
  <si>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</si>
  <si>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</si>
  <si>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</si>
  <si>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</si>
  <si>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</si>
  <si>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</si>
  <si>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</si>
  <si>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</si>
  <si>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</si>
  <si>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</si>
  <si>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</si>
  <si>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</si>
  <si>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</si>
  <si>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</si>
  <si>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</si>
  <si>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</si>
  <si>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</si>
  <si>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</si>
  <si>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</si>
  <si>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</si>
  <si>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</si>
  <si>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</si>
  <si>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</si>
  <si>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</si>
  <si>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</si>
  <si>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</si>
  <si>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</si>
  <si>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</si>
  <si>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</si>
  <si>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</si>
  <si>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</si>
  <si>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</si>
  <si>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</si>
  <si>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</si>
  <si>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</si>
  <si>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</si>
  <si>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</si>
  <si>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</si>
  <si>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</si>
  <si>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</si>
  <si>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</si>
  <si>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</si>
  <si>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</si>
  <si>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</si>
  <si>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</si>
  <si>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</si>
  <si>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</si>
  <si>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</si>
  <si>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</si>
  <si>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</si>
  <si>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</si>
  <si>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</si>
  <si>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</si>
  <si>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</si>
  <si>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</si>
  <si>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</si>
  <si>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</si>
  <si>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</si>
  <si>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</si>
  <si>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</si>
  <si>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</si>
  <si>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</si>
  <si>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</si>
  <si>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</si>
  <si>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</si>
  <si>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</si>
  <si>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</si>
  <si>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</si>
  <si>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</si>
  <si>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</si>
  <si>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</si>
  <si>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</si>
  <si>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</si>
  <si>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</si>
  <si>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</si>
  <si>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</si>
  <si>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</si>
  <si>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</si>
  <si>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</si>
  <si>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</si>
  <si>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</si>
  <si>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</si>
  <si>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</si>
  <si>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</si>
  <si>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</si>
  <si>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</si>
  <si>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</si>
  <si>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</si>
  <si>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</si>
  <si>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</si>
  <si>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</si>
  <si>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</si>
  <si>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</si>
  <si>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</si>
  <si>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</si>
  <si>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</si>
  <si>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</si>
  <si>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</si>
  <si>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</si>
  <si>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</si>
  <si>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</si>
  <si>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</si>
  <si>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</si>
  <si>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</si>
  <si>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</si>
  <si>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</si>
  <si>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</si>
  <si>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</si>
  <si>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</si>
  <si>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</si>
  <si>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</si>
  <si>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</si>
  <si>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</si>
  <si>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</si>
  <si>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</si>
  <si>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</si>
  <si>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</si>
  <si>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</si>
  <si>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</si>
  <si>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</si>
  <si>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</si>
  <si>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</si>
  <si>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</si>
  <si>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</si>
  <si>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</si>
  <si>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</si>
  <si>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</si>
  <si>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</si>
  <si>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</si>
  <si>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</si>
  <si>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</si>
  <si>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</si>
  <si>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</si>
  <si>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</si>
  <si>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</si>
  <si>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</si>
  <si>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</si>
  <si>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</si>
  <si>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</si>
  <si>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</si>
  <si>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</si>
  <si>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</si>
  <si>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</si>
  <si>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</si>
  <si>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</si>
  <si>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</si>
  <si>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</si>
  <si>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</si>
  <si>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</si>
  <si>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</si>
  <si>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</si>
  <si>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</si>
  <si>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</si>
  <si>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</si>
  <si>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</si>
  <si>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</si>
  <si>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</si>
  <si>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</si>
  <si>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</si>
  <si>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</si>
  <si>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</si>
  <si>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</si>
  <si>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</si>
  <si>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</si>
  <si>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</si>
  <si>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</si>
  <si>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</si>
  <si>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</si>
  <si>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</si>
  <si>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</si>
  <si>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</si>
  <si>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</si>
  <si>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</si>
  <si>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</si>
  <si>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</si>
  <si>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</si>
  <si>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</si>
  <si>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</si>
  <si>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</si>
  <si>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</si>
  <si>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</si>
  <si>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</si>
  <si>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</si>
  <si>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</si>
  <si>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</si>
  <si>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</si>
  <si>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</si>
  <si>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</si>
  <si>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</si>
  <si>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</si>
  <si>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</si>
  <si>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</si>
  <si>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</si>
  <si>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</si>
  <si>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</si>
  <si>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</si>
  <si>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</si>
  <si>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</si>
  <si>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</si>
  <si>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</si>
  <si>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</si>
  <si>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</si>
  <si>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</si>
  <si>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</si>
  <si>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</si>
  <si>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</si>
  <si>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</si>
  <si>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</si>
  <si>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</si>
  <si>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</si>
  <si>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</si>
  <si>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</si>
  <si>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</si>
  <si>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</si>
  <si>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</si>
  <si>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</si>
  <si>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</si>
  <si>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</si>
  <si>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</si>
  <si>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</si>
  <si>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</si>
  <si>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</si>
  <si>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</si>
  <si>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</si>
  <si>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</si>
  <si>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</si>
  <si>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</si>
  <si>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</si>
  <si>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</si>
  <si>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</si>
  <si>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</si>
  <si>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</si>
  <si>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</si>
  <si>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</si>
  <si>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</si>
  <si>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</si>
  <si>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</si>
  <si>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</si>
  <si>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</si>
  <si>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</si>
  <si>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</si>
  <si>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</si>
  <si>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</si>
  <si>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</si>
  <si>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</si>
  <si>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</si>
  <si>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</si>
  <si>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</si>
  <si>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</si>
  <si>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</si>
  <si>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</si>
  <si>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</si>
  <si>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</si>
  <si>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</si>
  <si>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</si>
  <si>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</si>
  <si>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</si>
  <si>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</si>
  <si>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</si>
  <si>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</si>
  <si>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</si>
  <si>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</si>
  <si>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</si>
  <si>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</si>
  <si>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</si>
  <si>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</si>
  <si>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</si>
  <si>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</si>
  <si>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</si>
  <si>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</si>
  <si>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</si>
  <si>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</si>
  <si>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</si>
  <si>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</si>
  <si>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</si>
  <si>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</si>
  <si>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</si>
  <si>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</si>
  <si>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</si>
  <si>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</si>
  <si>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</si>
  <si>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</si>
  <si>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</si>
  <si>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</si>
  <si>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</si>
  <si>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</si>
  <si>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</si>
  <si>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</si>
  <si>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</si>
  <si>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</si>
  <si>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</si>
  <si>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</si>
  <si>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</si>
  <si>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</si>
  <si>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</si>
  <si>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</si>
  <si>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</si>
  <si>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</si>
  <si>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</si>
  <si>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</si>
  <si>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</si>
  <si>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</si>
  <si>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</si>
  <si>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</si>
  <si>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</si>
  <si>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</si>
  <si>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</si>
  <si>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</si>
  <si>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</si>
  <si>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</si>
  <si>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</si>
  <si>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</si>
  <si>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</si>
  <si>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</si>
  <si>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</si>
  <si>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</si>
  <si>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</si>
  <si>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</si>
  <si>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</si>
  <si>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</si>
  <si>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</si>
  <si>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</si>
  <si>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</si>
  <si>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</si>
  <si>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</si>
  <si>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</si>
  <si>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</si>
  <si>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</si>
  <si>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</si>
  <si>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</si>
  <si>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</si>
  <si>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</si>
  <si>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</si>
  <si>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</si>
  <si>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</si>
  <si>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</si>
  <si>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</si>
  <si>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</si>
  <si>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</si>
  <si>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</si>
  <si>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</si>
  <si>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</si>
  <si>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</si>
  <si>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</si>
  <si>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</si>
  <si>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</si>
  <si>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</si>
  <si>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</si>
  <si>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</si>
  <si>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</si>
  <si>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</si>
  <si>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</si>
  <si>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</si>
  <si>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</si>
  <si>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</si>
  <si>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</si>
  <si>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</si>
  <si>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</si>
  <si>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</si>
  <si>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</si>
  <si>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</si>
  <si>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</si>
  <si>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</si>
  <si>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</si>
  <si>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</si>
  <si>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</si>
  <si>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</si>
  <si>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</si>
  <si>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</si>
  <si>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</si>
  <si>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</si>
  <si>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</si>
  <si>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</si>
  <si>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</si>
  <si>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</si>
  <si>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</si>
  <si>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</si>
  <si>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</si>
  <si>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</si>
  <si>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</si>
  <si>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</si>
  <si>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</si>
  <si>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</si>
  <si>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</si>
  <si>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</si>
  <si>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</si>
  <si>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</si>
  <si>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</si>
  <si>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</si>
  <si>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</si>
  <si>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</si>
  <si>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</si>
  <si>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</si>
  <si>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</si>
  <si>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</si>
  <si>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</si>
  <si>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</si>
  <si>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</si>
  <si>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</si>
  <si>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</si>
  <si>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</si>
  <si>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</si>
  <si>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</si>
  <si>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</si>
  <si>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</si>
  <si>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</si>
  <si>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</si>
  <si>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</si>
  <si>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</si>
  <si>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</si>
  <si>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</si>
  <si>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</si>
  <si>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</si>
  <si>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</si>
  <si>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</si>
  <si>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</si>
  <si>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</si>
  <si>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</si>
  <si>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</si>
  <si>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</si>
  <si>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</si>
  <si>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</si>
  <si>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</si>
  <si>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</si>
  <si>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</si>
  <si>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</si>
  <si>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</si>
  <si>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</si>
  <si>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</si>
  <si>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</si>
  <si>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</si>
  <si>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</si>
  <si>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</si>
  <si>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</si>
  <si>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</si>
  <si>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</si>
  <si>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</si>
  <si>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</si>
  <si>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</si>
  <si>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</si>
  <si>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</si>
  <si>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</si>
  <si>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</si>
  <si>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</si>
  <si>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</si>
  <si>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</si>
  <si>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</si>
  <si>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</si>
  <si>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</si>
  <si>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</si>
  <si>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</si>
  <si>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</si>
  <si>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</si>
  <si>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</si>
  <si>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</si>
  <si>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</si>
  <si>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</si>
  <si>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</si>
  <si>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</si>
  <si>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</si>
  <si>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</si>
  <si>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</si>
  <si>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</si>
  <si>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</si>
  <si>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</si>
  <si>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</si>
  <si>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</si>
  <si>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</si>
  <si>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</si>
  <si>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</si>
  <si>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</si>
  <si>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</si>
  <si>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</si>
  <si>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</si>
  <si>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</si>
  <si>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</si>
  <si>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</si>
  <si>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</si>
  <si>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</si>
  <si>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</si>
  <si>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</si>
  <si>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</si>
  <si>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</si>
  <si>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</si>
  <si>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</si>
  <si>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</si>
  <si>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</si>
  <si>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</si>
  <si>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</si>
  <si>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</si>
  <si>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</si>
  <si>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</si>
  <si>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</si>
  <si>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</si>
  <si>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</si>
  <si>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</si>
  <si>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</si>
  <si>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</si>
  <si>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</si>
  <si>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</si>
  <si>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</si>
  <si>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</si>
  <si>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</si>
  <si>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</si>
  <si>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</si>
  <si>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</si>
  <si>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</si>
  <si>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</si>
  <si>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</si>
  <si>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</si>
  <si>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</si>
  <si>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</si>
  <si>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</si>
  <si>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</si>
  <si>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</si>
  <si>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</si>
  <si>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</si>
  <si>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</si>
  <si>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</si>
  <si>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</si>
  <si>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</si>
  <si>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</si>
  <si>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</si>
  <si>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</si>
  <si>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</si>
  <si>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</si>
  <si>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</si>
  <si>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</si>
  <si>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</si>
  <si>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</si>
  <si>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</si>
  <si>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</si>
  <si>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</si>
  <si>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</si>
  <si>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</si>
  <si>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</si>
  <si>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</si>
  <si>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</si>
  <si>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</si>
  <si>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</si>
  <si>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</si>
  <si>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</si>
  <si>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</si>
  <si>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</si>
  <si>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</si>
  <si>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</si>
  <si>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</si>
  <si>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</si>
  <si>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</si>
  <si>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</si>
  <si>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</si>
  <si>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</si>
  <si>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</si>
  <si>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</si>
  <si>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</si>
  <si>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</si>
  <si>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</si>
  <si>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</si>
  <si>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</si>
  <si>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</si>
  <si>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</si>
  <si>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</si>
  <si>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</si>
  <si>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</si>
  <si>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</si>
  <si>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</si>
  <si>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</si>
  <si>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</si>
  <si>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</si>
  <si>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</si>
  <si>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</si>
  <si>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</si>
  <si>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</si>
  <si>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</si>
  <si>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</si>
  <si>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</si>
  <si>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</si>
  <si>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</si>
  <si>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</si>
  <si>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</si>
  <si>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</si>
  <si>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</si>
  <si>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</si>
  <si>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</si>
  <si>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</si>
  <si>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</si>
  <si>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</si>
  <si>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</si>
  <si>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</si>
  <si>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</si>
  <si>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</si>
  <si>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</si>
  <si>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</si>
  <si>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</si>
  <si>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</si>
  <si>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</si>
  <si>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</si>
  <si>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</si>
  <si>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</si>
  <si>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</si>
  <si>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</si>
  <si>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</si>
  <si>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</si>
  <si>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</si>
  <si>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</si>
  <si>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</si>
  <si>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</si>
  <si>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</si>
  <si>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</si>
  <si>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</si>
  <si>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</si>
  <si>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</si>
  <si>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</si>
  <si>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</si>
  <si>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</si>
  <si>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</si>
  <si>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</si>
  <si>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</si>
  <si>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</si>
  <si>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</si>
  <si>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</si>
  <si>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</si>
  <si>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</si>
  <si>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</si>
  <si>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</si>
  <si>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</si>
  <si>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</si>
  <si>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</si>
  <si>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</si>
  <si>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</si>
  <si>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</si>
  <si>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</si>
  <si>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</si>
  <si>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</si>
  <si>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</si>
  <si>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</si>
  <si>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</si>
  <si>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</si>
  <si>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</si>
  <si>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</si>
  <si>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</si>
  <si>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</si>
  <si>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</si>
  <si>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</si>
  <si>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</si>
  <si>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</si>
  <si>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</si>
  <si>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</si>
  <si>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</si>
  <si>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</si>
  <si>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</si>
  <si>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</si>
  <si>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</si>
  <si>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</si>
  <si>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</si>
  <si>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</si>
  <si>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</si>
  <si>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</si>
  <si>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</si>
  <si>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</si>
  <si>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</si>
  <si>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</si>
  <si>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</si>
  <si>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</si>
  <si>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</si>
  <si>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</si>
  <si>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</si>
  <si>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</si>
  <si>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</si>
  <si>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</si>
  <si>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</si>
  <si>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</si>
  <si>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</si>
  <si>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</si>
  <si>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</si>
  <si>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</si>
  <si>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</si>
  <si>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</si>
  <si>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</si>
  <si>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</si>
  <si>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</si>
  <si>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</si>
  <si>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</si>
  <si>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</si>
  <si>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</si>
  <si>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</si>
  <si>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</si>
  <si>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</si>
  <si>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</si>
  <si>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</si>
  <si>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</si>
  <si>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</si>
  <si>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</si>
  <si>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</si>
  <si>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</si>
  <si>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</si>
  <si>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</si>
  <si>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</si>
  <si>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</si>
  <si>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</si>
  <si>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</si>
  <si>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</si>
  <si>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</si>
  <si>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</si>
  <si>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</si>
  <si>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</si>
  <si>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</si>
  <si>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</si>
  <si>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</si>
  <si>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</si>
  <si>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</si>
  <si>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</si>
  <si>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</si>
  <si>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</si>
  <si>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</si>
  <si>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</si>
  <si>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</si>
  <si>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</si>
  <si>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</si>
  <si>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</si>
  <si>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</si>
  <si>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</si>
  <si>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</si>
  <si>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</si>
  <si>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</si>
  <si>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</si>
  <si>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</si>
  <si>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</si>
  <si>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</si>
  <si>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</si>
  <si>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</si>
  <si>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</si>
  <si>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</si>
  <si>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</si>
  <si>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</si>
  <si>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</si>
  <si>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</si>
  <si>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</si>
  <si>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</si>
  <si>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</si>
  <si>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</si>
  <si>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</si>
  <si>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</si>
  <si>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</si>
  <si>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</si>
  <si>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</si>
  <si>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</si>
  <si>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</si>
  <si>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</si>
  <si>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</si>
  <si>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</si>
  <si>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</si>
  <si>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</si>
  <si>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</si>
  <si>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</si>
  <si>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</si>
  <si>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</si>
  <si>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</si>
  <si>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</si>
  <si>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</si>
  <si>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</si>
  <si>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</si>
  <si>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</si>
  <si>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</si>
  <si>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</si>
  <si>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</si>
  <si>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</si>
  <si>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</si>
  <si>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</si>
  <si>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</si>
  <si>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</si>
  <si>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</si>
  <si>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</si>
  <si>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</si>
  <si>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</si>
  <si>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</si>
  <si>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</si>
  <si>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</si>
  <si>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</si>
  <si>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</si>
  <si>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</si>
  <si>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</si>
  <si>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</si>
  <si>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</si>
  <si>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</si>
  <si>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</si>
  <si>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</si>
  <si>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</si>
  <si>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</si>
  <si>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</si>
  <si>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</si>
  <si>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</si>
  <si>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</si>
  <si>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</si>
  <si>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</si>
  <si>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</si>
  <si>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</si>
  <si>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</si>
  <si>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</si>
  <si>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</si>
  <si>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</si>
  <si>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</si>
  <si>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</si>
  <si>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</si>
  <si>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</si>
  <si>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</si>
  <si>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</si>
  <si>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</si>
  <si>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</si>
  <si>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</si>
  <si>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</si>
  <si>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</si>
  <si>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</si>
  <si>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</si>
  <si>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</si>
  <si>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</si>
  <si>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</si>
  <si>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</si>
  <si>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</si>
  <si>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</si>
  <si>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</si>
  <si>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</si>
  <si>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</si>
  <si>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</si>
  <si>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</si>
  <si>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</si>
  <si>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</si>
  <si>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</si>
  <si>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</si>
  <si>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</si>
  <si>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</si>
  <si>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</si>
  <si>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</si>
  <si>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</si>
  <si>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</si>
  <si>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</si>
  <si>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</si>
  <si>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</si>
  <si>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</si>
  <si>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</si>
  <si>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</si>
  <si>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</si>
  <si>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</si>
  <si>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</si>
  <si>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</si>
  <si>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</si>
  <si>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</si>
  <si>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</si>
  <si>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</si>
  <si>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</si>
  <si>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</si>
  <si>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</si>
  <si>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</si>
  <si>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</si>
  <si>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</si>
  <si>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</si>
  <si>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</si>
  <si>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</si>
  <si>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</si>
  <si>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</si>
  <si>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</si>
  <si>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</si>
  <si>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</si>
  <si>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</si>
  <si>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</si>
  <si>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</si>
  <si>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</si>
  <si>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</si>
  <si>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</si>
  <si>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</si>
  <si>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</si>
  <si>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</si>
  <si>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</si>
  <si>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</si>
  <si>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</si>
  <si>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</si>
  <si>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</si>
  <si>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</si>
  <si>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</si>
  <si>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</si>
  <si>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</si>
  <si>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</si>
  <si>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</si>
  <si>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</si>
  <si>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</si>
  <si>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</si>
  <si>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</si>
  <si>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</si>
  <si>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</si>
  <si>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</si>
  <si>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</si>
  <si>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</si>
  <si>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</si>
  <si>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</si>
  <si>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</si>
  <si>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</si>
  <si>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</si>
  <si>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</si>
  <si>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</si>
  <si>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</si>
  <si>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</si>
  <si>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</si>
  <si>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</si>
  <si>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</si>
  <si>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</si>
  <si>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</si>
  <si>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</si>
  <si>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</si>
  <si>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</si>
  <si>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</si>
  <si>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</si>
  <si>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</si>
  <si>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</si>
  <si>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</si>
  <si>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</si>
  <si>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</si>
  <si>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</si>
  <si>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</si>
  <si>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</si>
  <si>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</si>
  <si>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</si>
  <si>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</si>
  <si>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</si>
  <si>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</si>
  <si>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</si>
  <si>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</si>
  <si>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</si>
  <si>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</si>
  <si>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</si>
  <si>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</si>
  <si>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</si>
  <si>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</si>
  <si>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</si>
  <si>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</si>
  <si>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</si>
  <si>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</si>
  <si>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</si>
  <si>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</si>
  <si>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</si>
  <si>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</si>
  <si>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</si>
  <si>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</si>
  <si>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</si>
  <si>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</si>
  <si>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</si>
  <si>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</si>
  <si>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</si>
  <si>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</si>
  <si>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</si>
  <si>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</si>
  <si>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</si>
  <si>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</si>
  <si>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</si>
  <si>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</si>
  <si>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</si>
  <si>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</si>
  <si>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</si>
  <si>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</si>
  <si>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</si>
  <si>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</si>
  <si>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</si>
  <si>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</si>
  <si>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</si>
  <si>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</si>
  <si>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</si>
  <si>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</si>
  <si>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</si>
  <si>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</si>
  <si>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</si>
  <si>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</si>
  <si>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</si>
  <si>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</si>
  <si>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</si>
  <si>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</si>
  <si>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</si>
  <si>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</si>
  <si>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</si>
  <si>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</si>
  <si>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</si>
  <si>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</si>
  <si>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</si>
  <si>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</si>
  <si>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</si>
  <si>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</si>
  <si>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</si>
  <si>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</si>
  <si>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</si>
  <si>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</si>
  <si>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</si>
  <si>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</si>
  <si>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</si>
  <si>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</si>
  <si>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</si>
  <si>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</si>
  <si>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</si>
  <si>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</si>
  <si>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</si>
  <si>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</si>
  <si>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</si>
  <si>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</si>
  <si>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</si>
  <si>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</si>
  <si>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</si>
  <si>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</si>
  <si>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</si>
  <si>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</si>
  <si>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</si>
  <si>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</si>
  <si>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</si>
  <si>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</si>
  <si>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</si>
  <si>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</si>
  <si>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</si>
  <si>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</si>
  <si>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</si>
  <si>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</si>
  <si>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</si>
  <si>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</si>
  <si>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</si>
  <si>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</si>
  <si>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</si>
  <si>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</si>
  <si>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</si>
  <si>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</si>
  <si>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</si>
  <si>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</si>
  <si>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</si>
  <si>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</si>
  <si>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</si>
  <si>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</si>
  <si>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</si>
  <si>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</si>
  <si>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</si>
  <si>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</si>
  <si>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</si>
  <si>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</si>
  <si>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</si>
  <si>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</si>
  <si>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</si>
  <si>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</si>
  <si>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</si>
  <si>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</si>
  <si>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</si>
  <si>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</si>
  <si>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</si>
  <si>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</si>
  <si>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</si>
  <si>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</si>
  <si>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</si>
  <si>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</si>
  <si>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</si>
  <si>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</si>
  <si>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</si>
  <si>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</si>
  <si>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</si>
  <si>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</si>
  <si>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</si>
  <si>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</si>
  <si>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</si>
  <si>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</si>
  <si>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</si>
  <si>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</si>
  <si>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</si>
  <si>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</si>
  <si>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</si>
  <si>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</si>
  <si>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</si>
  <si>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</si>
  <si>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</si>
  <si>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</si>
  <si>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</si>
  <si>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</si>
  <si>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</si>
  <si>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</si>
  <si>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</si>
  <si>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</si>
  <si>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</si>
  <si>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</si>
  <si>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</si>
  <si>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</si>
  <si>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</si>
  <si>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</si>
  <si>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</si>
  <si>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</si>
  <si>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</si>
  <si>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</si>
  <si>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</si>
  <si>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</si>
  <si>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</si>
  <si>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</si>
  <si>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</si>
  <si>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</si>
  <si>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</si>
  <si>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</si>
  <si>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</si>
  <si>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</si>
  <si>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</si>
  <si>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</si>
  <si>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</si>
  <si>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</si>
  <si>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</si>
  <si>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</si>
  <si>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</si>
  <si>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</si>
  <si>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</si>
  <si>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</si>
  <si>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</si>
  <si>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</si>
  <si>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</si>
  <si>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</si>
  <si>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</si>
  <si>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</si>
  <si>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</si>
  <si>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</si>
  <si>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</si>
  <si>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</si>
  <si>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</si>
  <si>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</si>
  <si>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</si>
  <si>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</si>
  <si>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</si>
  <si>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</si>
  <si>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</si>
  <si>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</si>
  <si>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</si>
  <si>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</si>
  <si>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</si>
  <si>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</si>
  <si>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</si>
  <si>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</si>
  <si>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</si>
  <si>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</si>
  <si>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</si>
  <si>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</si>
  <si>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</si>
  <si>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</si>
  <si>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</si>
  <si>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</si>
  <si>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</si>
  <si>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</si>
  <si>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</si>
  <si>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</si>
  <si>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</si>
  <si>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</si>
  <si>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</si>
  <si>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</si>
  <si>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</si>
  <si>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</si>
  <si>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</si>
  <si>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</si>
  <si>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</si>
  <si>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</si>
  <si>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</si>
  <si>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</si>
  <si>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</si>
  <si>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</si>
  <si>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</si>
  <si>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</si>
  <si>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</si>
  <si>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</si>
  <si>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</si>
  <si>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</si>
  <si>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</si>
  <si>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</si>
  <si>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</si>
  <si>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</si>
  <si>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</si>
  <si>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</si>
  <si>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</si>
  <si>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</si>
  <si>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</si>
  <si>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</si>
  <si>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</si>
  <si>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</si>
  <si>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</si>
  <si>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</si>
  <si>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</si>
  <si>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</si>
  <si>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</si>
  <si>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</si>
  <si>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</si>
  <si>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</si>
  <si>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</si>
  <si>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</si>
  <si>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</si>
  <si>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</si>
  <si>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</si>
  <si>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</si>
  <si>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</si>
  <si>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</si>
  <si>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</si>
  <si>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</si>
  <si>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</si>
  <si>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</si>
  <si>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</si>
  <si>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</si>
  <si>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</si>
  <si>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</si>
  <si>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</si>
  <si>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</si>
  <si>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</si>
  <si>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</si>
  <si>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</si>
  <si>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</si>
  <si>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</si>
  <si>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</si>
  <si>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</si>
  <si>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</si>
  <si>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</si>
  <si>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</si>
  <si>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</si>
  <si>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</si>
  <si>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</si>
  <si>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</si>
  <si>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</si>
  <si>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</si>
  <si>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</si>
  <si>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</si>
  <si>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</si>
  <si>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</si>
  <si>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</si>
  <si>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</si>
  <si>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</si>
  <si>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</si>
  <si>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</si>
  <si>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</si>
  <si>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</si>
  <si>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</si>
  <si>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</si>
  <si>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</si>
  <si>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</si>
  <si>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</si>
  <si>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</si>
  <si>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</si>
  <si>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</si>
  <si>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</si>
  <si>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</si>
  <si>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</si>
  <si>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</si>
  <si>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</si>
  <si>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</si>
  <si>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</si>
  <si>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</si>
  <si>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</si>
  <si>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</si>
  <si>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</si>
  <si>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</si>
  <si>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</si>
  <si>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</si>
  <si>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</si>
  <si>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</si>
  <si>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</si>
  <si>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</si>
  <si>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</si>
  <si>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</si>
  <si>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</si>
  <si>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</si>
  <si>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</si>
  <si>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</si>
  <si>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</si>
  <si>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</si>
  <si>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</si>
  <si>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</si>
  <si>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</si>
  <si>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</si>
  <si>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</si>
  <si>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</si>
  <si>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</si>
  <si>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</si>
  <si>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</si>
  <si>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</si>
  <si>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</si>
  <si>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</si>
  <si>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</si>
  <si>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</si>
  <si>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</si>
  <si>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</si>
  <si>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</si>
  <si>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</si>
  <si>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</si>
  <si>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</si>
  <si>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</si>
  <si>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</si>
  <si>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</si>
  <si>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</si>
  <si>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</si>
  <si>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</si>
  <si>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</si>
  <si>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</si>
  <si>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</si>
  <si>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</si>
  <si>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</si>
  <si>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</si>
  <si>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</si>
  <si>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</si>
  <si>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</si>
  <si>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</si>
  <si>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</si>
  <si>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</si>
  <si>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</si>
  <si>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</si>
  <si>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</si>
  <si>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</si>
  <si>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</si>
  <si>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</si>
  <si>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</si>
  <si>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</si>
  <si>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</si>
  <si>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</si>
  <si>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</si>
  <si>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</si>
  <si>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</si>
  <si>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</si>
  <si>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</si>
  <si>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</si>
  <si>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</si>
  <si>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</si>
  <si>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</si>
  <si>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</si>
  <si>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</si>
  <si>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</si>
  <si>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</si>
  <si>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</si>
  <si>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</si>
  <si>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</si>
  <si>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</si>
  <si>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</si>
  <si>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</si>
  <si>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</si>
  <si>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</si>
  <si>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</si>
  <si>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</si>
  <si>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</si>
  <si>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</si>
  <si>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</si>
  <si>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</si>
  <si>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</si>
  <si>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</si>
  <si>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</si>
  <si>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</si>
  <si>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</si>
  <si>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</si>
  <si>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</si>
  <si>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</si>
  <si>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</si>
  <si>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</si>
  <si>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</si>
  <si>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</si>
  <si>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</si>
  <si>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</si>
  <si>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</si>
  <si>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</si>
  <si>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</si>
  <si>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</si>
  <si>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</si>
  <si>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</si>
  <si>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</si>
  <si>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</si>
  <si>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</si>
  <si>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</si>
  <si>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</si>
  <si>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</si>
  <si>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</si>
  <si>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</si>
  <si>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</si>
  <si>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</si>
  <si>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</si>
  <si>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</si>
  <si>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</si>
  <si>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</si>
  <si>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</si>
  <si>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</si>
  <si>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</si>
  <si>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</si>
  <si>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</si>
  <si>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</si>
  <si>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</si>
  <si>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</si>
  <si>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</si>
  <si>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</si>
  <si>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</si>
  <si>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</si>
  <si>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</si>
  <si>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</si>
  <si>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</si>
  <si>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</si>
  <si>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</si>
  <si>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</si>
  <si>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</si>
  <si>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</si>
  <si>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</si>
  <si>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</si>
  <si>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</si>
  <si>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</si>
  <si>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</si>
  <si>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</si>
  <si>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</si>
  <si>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</si>
  <si>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</si>
  <si>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</si>
  <si>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</si>
  <si>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</si>
  <si>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</si>
  <si>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</si>
  <si>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</si>
  <si>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</si>
  <si>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</si>
  <si>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</si>
  <si>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</si>
  <si>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</si>
  <si>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</si>
  <si>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</si>
  <si>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</si>
  <si>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</si>
  <si>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</si>
  <si>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</si>
  <si>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</si>
  <si>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</si>
  <si>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</si>
  <si>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</si>
  <si>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</si>
  <si>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</si>
  <si>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</si>
  <si>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</si>
  <si>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</si>
  <si>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</si>
  <si>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</si>
  <si>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</si>
  <si>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</si>
  <si>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</si>
  <si>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</si>
  <si>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</si>
  <si>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</si>
  <si>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</si>
  <si>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</si>
  <si>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</si>
  <si>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</si>
  <si>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</si>
  <si>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</si>
  <si>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</si>
  <si>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</si>
  <si>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</si>
  <si>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</si>
  <si>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</si>
  <si>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</si>
  <si>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</si>
  <si>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</si>
  <si>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</si>
  <si>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</si>
  <si>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</si>
  <si>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</si>
  <si>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</si>
  <si>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</si>
  <si>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</si>
  <si>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</si>
  <si>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</si>
  <si>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</si>
  <si>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</si>
  <si>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</si>
  <si>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</si>
  <si>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</si>
  <si>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</si>
  <si>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</si>
  <si>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</si>
  <si>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</si>
  <si>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</si>
  <si>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</si>
  <si>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</si>
  <si>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</si>
  <si>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</si>
  <si>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</si>
  <si>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</si>
  <si>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</si>
  <si>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</si>
  <si>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</si>
  <si>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</si>
  <si>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</si>
  <si>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</si>
  <si>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</si>
  <si>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</si>
  <si>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</si>
  <si>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</si>
  <si>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</si>
  <si>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</si>
  <si>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</si>
  <si>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</si>
  <si>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</si>
  <si>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</si>
  <si>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</si>
  <si>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</si>
  <si>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</si>
  <si>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</si>
  <si>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</si>
  <si>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</si>
  <si>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</si>
  <si>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</si>
  <si>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</si>
  <si>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</si>
  <si>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</si>
  <si>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</si>
  <si>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</si>
  <si>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</si>
  <si>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</si>
  <si>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</si>
  <si>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</si>
  <si>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</si>
  <si>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</si>
  <si>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</si>
  <si>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</si>
  <si>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</si>
  <si>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</si>
  <si>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</si>
  <si>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</si>
  <si>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</si>
  <si>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</si>
  <si>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</si>
  <si>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</si>
  <si>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</si>
  <si>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</si>
  <si>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</si>
  <si>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</si>
  <si>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</si>
  <si>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</si>
  <si>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</si>
  <si>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</si>
  <si>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</si>
  <si>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</si>
  <si>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</si>
  <si>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</si>
  <si>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</si>
  <si>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</si>
  <si>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</si>
  <si>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</si>
  <si>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</si>
  <si>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</si>
  <si>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</si>
  <si>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</si>
  <si>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</si>
  <si>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</si>
  <si>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</si>
  <si>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</si>
  <si>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</si>
  <si>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</si>
  <si>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</si>
  <si>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</si>
  <si>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</si>
  <si>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</si>
  <si>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</si>
  <si>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</si>
  <si>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</si>
  <si>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</si>
  <si>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</si>
  <si>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</si>
  <si>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</si>
  <si>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</si>
  <si>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</si>
  <si>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</si>
  <si>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</si>
  <si>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</si>
  <si>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</si>
  <si>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</si>
  <si>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</si>
  <si>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</si>
  <si>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</si>
  <si>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</si>
  <si>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</si>
  <si>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</si>
  <si>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</si>
  <si>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</si>
  <si>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</si>
  <si>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</si>
  <si>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</si>
  <si>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</si>
  <si>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</si>
  <si>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</si>
  <si>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</si>
  <si>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</si>
  <si>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</si>
  <si>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</si>
  <si>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</si>
  <si>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</si>
  <si>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</si>
  <si>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</si>
  <si>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</si>
  <si>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</si>
  <si>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</si>
  <si>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</si>
  <si>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</si>
  <si>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</si>
  <si>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</si>
  <si>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</si>
  <si>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</si>
  <si>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</si>
  <si>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</si>
  <si>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</si>
  <si>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</si>
  <si>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</si>
  <si>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</si>
  <si>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</si>
  <si>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</si>
  <si>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</si>
  <si>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</si>
  <si>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</si>
  <si>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</si>
  <si>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</si>
  <si>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</si>
  <si>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</si>
  <si>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</si>
  <si>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</si>
  <si>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</si>
  <si>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</si>
  <si>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</si>
  <si>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</si>
  <si>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</si>
  <si>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</si>
  <si>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</si>
  <si>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</si>
  <si>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</si>
  <si>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</si>
  <si>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</si>
  <si>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</si>
  <si>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</si>
  <si>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</si>
  <si>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</si>
  <si>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</si>
  <si>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</si>
  <si>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</si>
  <si>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</si>
  <si>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</si>
  <si>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</si>
  <si>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</si>
  <si>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</si>
  <si>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</si>
  <si>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</si>
  <si>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</si>
  <si>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</si>
  <si>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</si>
  <si>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</si>
  <si>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</si>
  <si>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</si>
  <si>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</si>
  <si>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</si>
  <si>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</si>
  <si>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</si>
  <si>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</si>
  <si>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</si>
  <si>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</si>
  <si>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</si>
  <si>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</si>
  <si>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</si>
  <si>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</si>
  <si>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</si>
  <si>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</si>
  <si>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</si>
  <si>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</si>
  <si>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</si>
  <si>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</si>
  <si>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</si>
  <si>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</si>
  <si>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</si>
  <si>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</si>
  <si>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</si>
  <si>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</si>
  <si>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</si>
  <si>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</si>
  <si>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</si>
  <si>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</si>
  <si>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</si>
  <si>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</si>
  <si>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</si>
  <si>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</si>
  <si>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</si>
  <si>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</si>
  <si>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</si>
  <si>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</si>
  <si>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</si>
  <si>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</si>
  <si>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</si>
  <si>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</si>
  <si>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</si>
  <si>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</si>
  <si>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</si>
  <si>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</si>
  <si>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</si>
  <si>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</si>
  <si>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</si>
  <si>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</si>
  <si>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</si>
  <si>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</si>
  <si>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</si>
  <si>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</si>
  <si>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</si>
  <si>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</si>
  <si>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</si>
  <si>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</si>
  <si>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</si>
  <si>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</si>
  <si>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</si>
  <si>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</si>
  <si>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</si>
  <si>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</si>
  <si>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</si>
  <si>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</si>
  <si>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</si>
  <si>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</si>
  <si>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</si>
  <si>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</si>
  <si>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</si>
  <si>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</si>
  <si>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</si>
  <si>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</si>
  <si>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</si>
  <si>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</si>
  <si>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</si>
  <si>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</si>
  <si>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</si>
  <si>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</si>
  <si>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</si>
  <si>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</si>
  <si>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</si>
  <si>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</si>
  <si>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</si>
  <si>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</si>
  <si>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</si>
  <si>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</si>
  <si>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</si>
  <si>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</si>
  <si>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</si>
  <si>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</si>
  <si>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</si>
  <si>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</si>
  <si>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</si>
  <si>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</si>
  <si>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</si>
  <si>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</si>
  <si>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</si>
  <si>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</si>
  <si>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</si>
  <si>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</si>
  <si>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</si>
  <si>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</si>
  <si>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</si>
  <si>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</si>
  <si>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</si>
  <si>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</si>
  <si>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</si>
  <si>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</si>
  <si>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</si>
  <si>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</si>
  <si>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</si>
  <si>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</si>
  <si>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</si>
  <si>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</si>
  <si>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</si>
  <si>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</si>
  <si>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</si>
  <si>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</si>
  <si>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</si>
  <si>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</si>
  <si>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</si>
  <si>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</si>
  <si>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</si>
  <si>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</si>
  <si>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</si>
  <si>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</si>
  <si>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</si>
  <si>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</si>
  <si>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</si>
  <si>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</si>
  <si>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</si>
  <si>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</si>
  <si>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</si>
  <si>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</si>
  <si>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</si>
  <si>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</si>
  <si>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</si>
  <si>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</si>
  <si>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</si>
  <si>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</si>
  <si>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</si>
  <si>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</si>
  <si>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</si>
  <si>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</si>
  <si>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</si>
  <si>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</si>
  <si>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</si>
  <si>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</si>
  <si>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</si>
  <si>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</si>
  <si>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</si>
  <si>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</si>
  <si>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</si>
  <si>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</si>
  <si>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</si>
  <si>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</si>
  <si>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</si>
  <si>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</si>
  <si>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</si>
  <si>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</si>
  <si>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</si>
  <si>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</si>
  <si>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</si>
  <si>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</si>
  <si>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</si>
  <si>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</si>
  <si>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</si>
  <si>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</si>
  <si>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</si>
  <si>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</si>
  <si>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</si>
  <si>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</si>
  <si>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</si>
  <si>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</si>
  <si>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</si>
  <si>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</si>
  <si>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</si>
  <si>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</si>
  <si>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</si>
  <si>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</si>
  <si>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</si>
  <si>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</si>
  <si>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</si>
  <si>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</si>
  <si>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</si>
  <si>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</si>
  <si>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</si>
  <si>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</si>
  <si>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</si>
  <si>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</si>
  <si>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</si>
  <si>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</si>
  <si>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</si>
  <si>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</si>
  <si>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</si>
  <si>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</si>
  <si>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</si>
  <si>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</si>
  <si>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</si>
  <si>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</si>
  <si>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</si>
  <si>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</si>
  <si>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</si>
  <si>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</si>
  <si>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</si>
  <si>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</si>
  <si>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</si>
  <si>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</si>
  <si>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</si>
  <si>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</si>
  <si>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</si>
  <si>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</si>
  <si>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</si>
  <si>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</si>
  <si>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</si>
  <si>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</si>
  <si>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</si>
  <si>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</si>
  <si>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</si>
  <si>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</si>
  <si>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</si>
  <si>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</si>
  <si>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</si>
  <si>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</si>
  <si>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</si>
  <si>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</si>
  <si>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</si>
  <si>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</si>
  <si>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</si>
  <si>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</si>
  <si>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</si>
  <si>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</si>
  <si>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</si>
  <si>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</si>
  <si>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</si>
  <si>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</si>
  <si>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</si>
  <si>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</si>
  <si>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</si>
  <si>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</si>
  <si>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</si>
  <si>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</si>
  <si>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</si>
  <si>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</si>
  <si>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</si>
  <si>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</si>
  <si>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</si>
  <si>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</si>
  <si>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</si>
  <si>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</si>
  <si>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</si>
  <si>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</si>
  <si>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</si>
  <si>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</si>
  <si>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</si>
  <si>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</si>
  <si>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</si>
  <si>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</si>
  <si>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</si>
  <si>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</si>
  <si>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</si>
  <si>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</si>
  <si>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</si>
  <si>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</si>
  <si>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</si>
  <si>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</si>
  <si>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</si>
  <si>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</si>
  <si>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</si>
  <si>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</si>
  <si>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</si>
  <si>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</si>
  <si>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</si>
  <si>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</si>
  <si>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</si>
  <si>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</si>
  <si>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</si>
  <si>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</si>
  <si>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</si>
  <si>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</si>
  <si>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</si>
  <si>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</si>
  <si>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</si>
  <si>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</si>
  <si>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</si>
  <si>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</si>
  <si>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</si>
  <si>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</si>
  <si>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</si>
  <si>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</si>
  <si>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</si>
  <si>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</si>
  <si>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</si>
  <si>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</si>
  <si>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</si>
  <si>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</si>
  <si>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</si>
  <si>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</si>
  <si>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</si>
  <si>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</si>
  <si>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</si>
  <si>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</si>
  <si>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</si>
  <si>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</si>
  <si>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</si>
  <si>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</si>
  <si>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</si>
  <si>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</si>
  <si>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</si>
  <si>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</si>
  <si>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</si>
  <si>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</si>
  <si>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</si>
  <si>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</si>
  <si>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</si>
  <si>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</si>
  <si>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</si>
  <si>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</si>
  <si>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</si>
  <si>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</si>
  <si>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</si>
  <si>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</si>
  <si>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</si>
  <si>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</si>
  <si>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</si>
  <si>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</si>
  <si>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</si>
  <si>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</si>
  <si>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</si>
  <si>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</si>
  <si>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</si>
  <si>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</si>
  <si>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</si>
  <si>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</si>
  <si>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</si>
  <si>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</si>
  <si>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</si>
  <si>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</si>
  <si>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</si>
  <si>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</si>
  <si>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</si>
  <si>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</si>
  <si>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</si>
  <si>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</si>
  <si>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</si>
  <si>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</si>
  <si>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</si>
  <si>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</si>
  <si>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</si>
  <si>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</si>
  <si>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</si>
  <si>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</si>
  <si>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</si>
  <si>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</si>
  <si>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</si>
  <si>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</si>
  <si>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</si>
  <si>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</si>
  <si>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</si>
  <si>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</si>
  <si>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</si>
  <si>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</si>
  <si>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</si>
  <si>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</si>
  <si>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</si>
  <si>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</si>
  <si>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</si>
  <si>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</si>
  <si>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</si>
  <si>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</si>
  <si>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</si>
  <si>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</si>
  <si>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</si>
  <si>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</si>
  <si>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</si>
  <si>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</si>
  <si>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</si>
  <si>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</si>
  <si>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</si>
  <si>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</si>
  <si>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</si>
  <si>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</si>
  <si>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</si>
  <si>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</si>
  <si>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</si>
  <si>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</si>
  <si>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</si>
  <si>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</si>
  <si>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</si>
  <si>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</si>
  <si>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</si>
  <si>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</si>
  <si>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</si>
  <si>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</si>
  <si>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</si>
  <si>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</si>
  <si>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</si>
  <si>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</si>
  <si>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</si>
  <si>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</si>
  <si>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</si>
  <si>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</si>
  <si>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</si>
  <si>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</si>
  <si>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</si>
  <si>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</si>
  <si>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</si>
  <si>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</si>
  <si>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</si>
  <si>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</si>
  <si>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</si>
  <si>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</si>
  <si>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</si>
  <si>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</si>
  <si>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</si>
  <si>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</si>
  <si>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</si>
  <si>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</si>
  <si>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</si>
  <si>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</si>
  <si>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</si>
  <si>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</si>
  <si>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</si>
  <si>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</si>
  <si>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</si>
  <si>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</si>
  <si>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</si>
  <si>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</si>
  <si>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</si>
  <si>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</si>
  <si>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</si>
  <si>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</si>
  <si>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</si>
  <si>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</si>
  <si>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</si>
  <si>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</si>
  <si>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</si>
  <si>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</si>
  <si>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</si>
  <si>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</si>
  <si>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</si>
  <si>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</si>
  <si>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</si>
  <si>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</si>
  <si>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</si>
  <si>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</si>
  <si>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</si>
  <si>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</si>
  <si>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</si>
  <si>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</si>
  <si>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</si>
  <si>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</si>
  <si>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</si>
  <si>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</si>
  <si>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</si>
  <si>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</si>
  <si>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</si>
  <si>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</si>
  <si>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</si>
  <si>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</si>
  <si>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</si>
  <si>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</si>
  <si>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</si>
  <si>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</si>
  <si>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</si>
  <si>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</si>
  <si>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</si>
  <si>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</si>
  <si>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</si>
  <si>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</si>
  <si>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</si>
  <si>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</si>
  <si>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</si>
  <si>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</si>
  <si>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</si>
  <si>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</si>
  <si>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</si>
  <si>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</si>
  <si>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</si>
  <si>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</si>
  <si>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</si>
  <si>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</si>
  <si>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</si>
  <si>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</si>
  <si>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</si>
  <si>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</si>
  <si>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</si>
  <si>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</si>
  <si>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</si>
  <si>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</si>
  <si>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</si>
  <si>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</si>
  <si>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</si>
  <si>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</si>
  <si>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</si>
  <si>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</si>
  <si>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</si>
  <si>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</si>
  <si>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</si>
  <si>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</si>
  <si>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</si>
  <si>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</si>
  <si>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</si>
  <si>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</si>
  <si>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</si>
  <si>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</si>
  <si>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</si>
  <si>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</si>
  <si>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</si>
  <si>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</si>
  <si>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</si>
  <si>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</si>
  <si>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</si>
  <si>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</si>
  <si>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</si>
  <si>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</si>
  <si>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</si>
  <si>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</si>
  <si>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</si>
  <si>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</si>
  <si>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</si>
  <si>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</si>
  <si>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</si>
  <si>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</si>
  <si>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</si>
  <si>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</si>
  <si>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</si>
  <si>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</si>
  <si>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</si>
  <si>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</si>
  <si>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</si>
  <si>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</si>
  <si>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</si>
  <si>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</si>
  <si>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</si>
  <si>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</si>
  <si>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</si>
  <si>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</si>
  <si>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</si>
  <si>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</si>
  <si>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</si>
  <si>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</si>
  <si>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</si>
  <si>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</si>
  <si>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</si>
  <si>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</si>
  <si>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</si>
  <si>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</si>
  <si>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</si>
  <si>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</si>
  <si>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</si>
  <si>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</si>
  <si>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</si>
  <si>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</si>
  <si>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</si>
  <si>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</si>
  <si>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</si>
  <si>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</si>
  <si>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</si>
  <si>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</si>
  <si>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</si>
  <si>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</si>
  <si>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</si>
  <si>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</si>
  <si>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</si>
  <si>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</si>
  <si>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</si>
  <si>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</si>
  <si>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</si>
  <si>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</si>
  <si>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</si>
  <si>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</si>
  <si>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</si>
  <si>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</si>
  <si>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</si>
  <si>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</si>
  <si>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</si>
  <si>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</si>
  <si>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</si>
  <si>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</si>
  <si>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</si>
  <si>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</si>
  <si>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</si>
  <si>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</si>
  <si>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</si>
  <si>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</si>
  <si>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</si>
  <si>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</si>
  <si>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</si>
  <si>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</si>
  <si>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</si>
  <si>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</si>
  <si>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</si>
  <si>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</si>
  <si>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</si>
  <si>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</si>
  <si>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</si>
  <si>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</si>
  <si>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</si>
  <si>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</si>
  <si>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</si>
  <si>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</si>
  <si>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</si>
  <si>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</si>
  <si>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</si>
  <si>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</si>
  <si>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</si>
  <si>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</si>
  <si>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</si>
  <si>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</si>
  <si>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</si>
  <si>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</si>
  <si>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</si>
  <si>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</si>
  <si>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</si>
  <si>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</si>
  <si>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</si>
  <si>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</si>
  <si>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</si>
  <si>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</si>
  <si>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</si>
  <si>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</si>
  <si>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</si>
  <si>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</si>
  <si>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</si>
  <si>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</si>
  <si>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</si>
  <si>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</si>
  <si>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</si>
  <si>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</si>
  <si>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</si>
  <si>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</si>
  <si>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</si>
  <si>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</si>
  <si>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</si>
  <si>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</si>
  <si>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</si>
  <si>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</si>
  <si>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</si>
  <si>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</si>
  <si>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</si>
  <si>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</si>
  <si>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</si>
  <si>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</si>
  <si>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</si>
  <si>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</si>
  <si>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</si>
  <si>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</si>
  <si>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</si>
  <si>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</si>
  <si>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</si>
  <si>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</si>
  <si>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</si>
  <si>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</si>
  <si>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</si>
  <si>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</si>
  <si>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</si>
  <si>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</si>
  <si>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</si>
  <si>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</si>
  <si>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</si>
  <si>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</si>
  <si>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</si>
  <si>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</si>
  <si>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</si>
  <si>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</si>
  <si>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</si>
  <si>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</si>
  <si>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</si>
  <si>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</si>
  <si>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</si>
  <si>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</si>
  <si>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</si>
  <si>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</si>
  <si>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</si>
  <si>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</si>
  <si>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</si>
  <si>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</si>
  <si>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</si>
  <si>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</si>
  <si>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</si>
  <si>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</si>
  <si>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</si>
  <si>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</si>
  <si>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</si>
  <si>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</si>
  <si>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</si>
  <si>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</si>
  <si>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</si>
  <si>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</si>
  <si>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</si>
  <si>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</si>
  <si>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</si>
  <si>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</si>
  <si>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</si>
  <si>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</si>
  <si>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</si>
  <si>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</si>
  <si>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</si>
  <si>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</si>
  <si>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</si>
  <si>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</si>
  <si>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</si>
  <si>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</si>
  <si>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</si>
  <si>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</si>
  <si>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</si>
  <si>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</si>
  <si>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</si>
  <si>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</si>
  <si>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</si>
  <si>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</si>
  <si>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</si>
  <si>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</si>
  <si>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</si>
  <si>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</si>
  <si>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</si>
  <si>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</si>
  <si>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</si>
  <si>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</si>
  <si>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</si>
  <si>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</si>
  <si>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</si>
  <si>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</si>
  <si>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</si>
  <si>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</si>
  <si>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</si>
  <si>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</si>
  <si>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</si>
  <si>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</si>
  <si>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</si>
  <si>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</si>
  <si>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</si>
  <si>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</si>
  <si>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</si>
  <si>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</si>
  <si>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</si>
  <si>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</si>
  <si>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</si>
  <si>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</si>
  <si>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</si>
  <si>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</si>
  <si>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</si>
  <si>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</si>
  <si>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</si>
  <si>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</si>
  <si>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</si>
  <si>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</si>
  <si>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</si>
  <si>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</si>
  <si>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</si>
  <si>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</si>
  <si>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</si>
  <si>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</si>
  <si>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</si>
  <si>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</si>
  <si>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</si>
  <si>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</si>
  <si>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</si>
  <si>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</si>
  <si>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</si>
  <si>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</si>
  <si>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</si>
  <si>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</si>
  <si>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</si>
  <si>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</si>
  <si>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</si>
  <si>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</si>
  <si>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</si>
  <si>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</si>
  <si>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</si>
  <si>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</si>
  <si>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</si>
  <si>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</si>
  <si>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</si>
  <si>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</si>
  <si>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</si>
  <si>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</si>
  <si>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</si>
  <si>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</si>
  <si>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</si>
  <si>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</si>
  <si>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</si>
  <si>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</si>
  <si>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</si>
  <si>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</si>
  <si>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</si>
  <si>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</si>
  <si>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</si>
  <si>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</si>
  <si>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</si>
  <si>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</si>
  <si>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</si>
  <si>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</si>
  <si>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</si>
  <si>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</si>
  <si>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</si>
  <si>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</si>
  <si>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</si>
  <si>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</si>
  <si>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</si>
  <si>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</si>
  <si>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</si>
  <si>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</si>
  <si>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</si>
  <si>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</si>
  <si>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</si>
  <si>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</si>
  <si>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</si>
  <si>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</si>
  <si>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</si>
  <si>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</si>
  <si>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</si>
  <si>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</si>
  <si>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</si>
  <si>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</si>
  <si>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</si>
  <si>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</si>
  <si>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</si>
  <si>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</si>
  <si>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</si>
  <si>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</si>
  <si>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</si>
  <si>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</si>
  <si>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</si>
  <si>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</si>
  <si>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</si>
  <si>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</si>
  <si>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</si>
  <si>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</si>
  <si>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</si>
  <si>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</si>
  <si>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</si>
  <si>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</si>
  <si>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</si>
  <si>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</si>
  <si>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</si>
  <si>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</si>
  <si>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</si>
  <si>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</si>
  <si>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</si>
  <si>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</si>
  <si>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</si>
  <si>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</si>
  <si>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</si>
  <si>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</si>
  <si>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</si>
  <si>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</si>
  <si>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</si>
  <si>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</si>
  <si>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</si>
  <si>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</si>
  <si>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</si>
  <si>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</si>
  <si>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</si>
  <si>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</si>
  <si>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</si>
  <si>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</si>
  <si>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</si>
  <si>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</si>
  <si>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</si>
  <si>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</si>
  <si>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</si>
  <si>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</si>
  <si>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</si>
  <si>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</si>
  <si>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</si>
  <si>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</si>
  <si>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</si>
  <si>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</si>
  <si>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</si>
  <si>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</si>
  <si>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</si>
  <si>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</si>
  <si>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</si>
  <si>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</si>
  <si>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</si>
  <si>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</si>
  <si>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</si>
  <si>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</si>
  <si>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</si>
  <si>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</si>
  <si>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</si>
  <si>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</si>
  <si>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</si>
  <si>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</si>
  <si>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</si>
  <si>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</si>
  <si>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</si>
  <si>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</si>
  <si>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</si>
  <si>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</si>
  <si>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</si>
  <si>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</si>
  <si>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</si>
  <si>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</si>
  <si>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</si>
  <si>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</si>
  <si>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</si>
  <si>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</si>
  <si>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</si>
  <si>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</si>
  <si>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</si>
  <si>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</si>
  <si>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</si>
  <si>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</si>
  <si>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</si>
  <si>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</si>
  <si>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</si>
  <si>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</si>
  <si>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</si>
  <si>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</si>
  <si>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</si>
  <si>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</si>
  <si>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</si>
  <si>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</si>
  <si>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</si>
  <si>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</si>
  <si>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</si>
  <si>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</si>
  <si>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</si>
  <si>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</si>
  <si>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</si>
  <si>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</si>
  <si>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</si>
  <si>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</si>
  <si>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</si>
  <si>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</si>
  <si>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</si>
  <si>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</si>
  <si>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</si>
  <si>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</si>
  <si>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</si>
  <si>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</si>
  <si>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</si>
  <si>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</si>
  <si>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</si>
  <si>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</si>
  <si>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</si>
  <si>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</si>
  <si>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</si>
  <si>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</si>
  <si>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</si>
  <si>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</si>
  <si>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</si>
  <si>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</si>
  <si>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</si>
  <si>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</si>
  <si>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</si>
  <si>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</si>
  <si>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</si>
  <si>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</si>
  <si>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</si>
  <si>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</si>
  <si>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</si>
  <si>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</si>
  <si>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</si>
  <si>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</si>
  <si>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</si>
  <si>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</si>
  <si>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</si>
  <si>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</si>
  <si>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</si>
  <si>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</si>
  <si>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</si>
  <si>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</si>
  <si>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</si>
  <si>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</si>
  <si>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</si>
  <si>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</si>
  <si>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</si>
  <si>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</si>
  <si>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</si>
  <si>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</si>
  <si>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</si>
  <si>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</si>
  <si>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</si>
  <si>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</si>
  <si>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</si>
  <si>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</si>
  <si>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</si>
  <si>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</si>
  <si>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</si>
  <si>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</si>
  <si>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</si>
  <si>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</si>
  <si>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</si>
  <si>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</si>
  <si>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</si>
  <si>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</si>
  <si>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</si>
  <si>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</si>
  <si>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</si>
  <si>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</si>
  <si>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</si>
  <si>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</si>
  <si>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</si>
  <si>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</si>
  <si>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</si>
  <si>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</si>
  <si>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</si>
  <si>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</si>
  <si>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</si>
  <si>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</si>
  <si>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</si>
  <si>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</si>
  <si>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</si>
  <si>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</si>
  <si>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</si>
  <si>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</si>
  <si>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</si>
  <si>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</si>
  <si>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</si>
  <si>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</si>
  <si>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</si>
  <si>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</si>
  <si>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</si>
  <si>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</si>
  <si>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</si>
  <si>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</si>
  <si>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</si>
  <si>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</si>
  <si>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</si>
  <si>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</si>
  <si>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</si>
  <si>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</si>
  <si>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</si>
  <si>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</si>
  <si>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</si>
  <si>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</si>
  <si>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</si>
  <si>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</si>
  <si>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</si>
  <si>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</si>
  <si>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</si>
  <si>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</si>
  <si>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</si>
  <si>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</si>
  <si>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</si>
  <si>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</si>
  <si>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</si>
  <si>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</si>
  <si>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</si>
  <si>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</si>
  <si>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</si>
  <si>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</si>
  <si>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</si>
  <si>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</si>
  <si>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</si>
  <si>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</si>
  <si>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</si>
  <si>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</si>
  <si>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</si>
  <si>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</si>
  <si>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</si>
  <si>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</si>
  <si>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</si>
  <si>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</si>
  <si>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</si>
  <si>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</si>
  <si>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</si>
  <si>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</si>
  <si>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</si>
  <si>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</si>
  <si>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</si>
  <si>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</si>
  <si>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</si>
  <si>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</si>
  <si>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</si>
  <si>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</si>
  <si>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</si>
  <si>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</si>
  <si>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</si>
  <si>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</si>
  <si>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</si>
  <si>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</si>
  <si>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</si>
  <si>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</si>
  <si>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</si>
  <si>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</si>
  <si>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</si>
  <si>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</si>
  <si>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</si>
  <si>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</si>
  <si>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</si>
  <si>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</si>
  <si>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</si>
  <si>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</si>
  <si>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</si>
  <si>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</si>
  <si>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</si>
  <si>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</si>
  <si>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</si>
  <si>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</si>
  <si>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</si>
  <si>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</si>
  <si>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</si>
  <si>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</si>
  <si>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</si>
  <si>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</si>
  <si>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</si>
  <si>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</si>
  <si>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</si>
  <si>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</si>
  <si>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</si>
  <si>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</si>
  <si>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</si>
  <si>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</si>
  <si>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</si>
  <si>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</si>
  <si>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</si>
  <si>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</si>
  <si>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</si>
  <si>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</si>
  <si>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</si>
  <si>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</si>
  <si>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</si>
  <si>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</si>
  <si>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</si>
  <si>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</si>
  <si>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</si>
  <si>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</si>
  <si>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</si>
  <si>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</si>
  <si>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</si>
  <si>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</si>
  <si>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</si>
  <si>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</si>
  <si>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</si>
  <si>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</si>
  <si>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</si>
  <si>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</si>
  <si>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</si>
  <si>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</si>
  <si>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</si>
  <si>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</si>
  <si>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</si>
  <si>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</si>
  <si>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</si>
  <si>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</si>
  <si>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</si>
  <si>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</si>
  <si>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</si>
  <si>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</si>
  <si>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</si>
  <si>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</si>
  <si>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</si>
  <si>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</si>
  <si>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</si>
  <si>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</si>
  <si>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</si>
  <si>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</si>
  <si>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</si>
  <si>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</si>
  <si>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</si>
  <si>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</si>
  <si>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</si>
  <si>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</si>
  <si>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</si>
  <si>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</si>
  <si>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</si>
  <si>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</si>
  <si>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</si>
  <si>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</si>
  <si>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</si>
  <si>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</si>
  <si>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</si>
  <si>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</si>
  <si>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</si>
  <si>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</si>
  <si>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</si>
  <si>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</si>
  <si>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</si>
  <si>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</si>
  <si>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</si>
  <si>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</si>
  <si>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</si>
  <si>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</si>
  <si>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</si>
  <si>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</si>
  <si>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</si>
  <si>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</si>
  <si>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</si>
  <si>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</si>
  <si>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</si>
  <si>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</si>
  <si>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</si>
  <si>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</si>
  <si>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</si>
  <si>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</si>
  <si>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</si>
  <si>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</si>
  <si>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</si>
  <si>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</si>
  <si>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</si>
  <si>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</si>
  <si>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</si>
  <si>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</si>
  <si>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</si>
  <si>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</si>
  <si>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</si>
  <si>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</si>
  <si>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</si>
  <si>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</si>
  <si>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</si>
  <si>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</si>
  <si>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</si>
  <si>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</si>
  <si>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</si>
  <si>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</si>
  <si>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</si>
  <si>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</si>
  <si>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</si>
  <si>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</si>
  <si>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</si>
  <si>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</si>
  <si>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</si>
  <si>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</si>
  <si>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</si>
  <si>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</si>
  <si>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</si>
  <si>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</si>
  <si>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</si>
  <si>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</si>
  <si>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</si>
  <si>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</si>
  <si>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</si>
  <si>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</si>
  <si>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</si>
  <si>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</si>
  <si>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</si>
  <si>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</si>
  <si>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</si>
  <si>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</si>
  <si>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</si>
  <si>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</si>
  <si>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</si>
  <si>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</si>
  <si>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</si>
  <si>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</si>
  <si>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</si>
  <si>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</si>
  <si>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</si>
  <si>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</si>
  <si>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</si>
  <si>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</si>
  <si>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</si>
  <si>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</si>
  <si>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</si>
  <si>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</si>
  <si>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</si>
  <si>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</si>
  <si>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</si>
  <si>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</si>
  <si>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</si>
  <si>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</si>
  <si>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</si>
  <si>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</si>
  <si>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</si>
  <si>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</si>
  <si>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</si>
  <si>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</si>
  <si>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</si>
  <si>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</si>
  <si>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</si>
  <si>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</si>
  <si>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</si>
  <si>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</si>
  <si>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</si>
  <si>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</si>
  <si>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</si>
  <si>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</si>
  <si>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</si>
  <si>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</si>
  <si>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</si>
  <si>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</si>
  <si>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</si>
  <si>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</si>
  <si>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</si>
  <si>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</si>
  <si>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</si>
  <si>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</si>
  <si>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</si>
  <si>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</si>
  <si>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</si>
  <si>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</si>
  <si>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</si>
  <si>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</si>
  <si>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</si>
  <si>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</si>
  <si>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</si>
  <si>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</si>
  <si>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</si>
  <si>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</si>
  <si>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</si>
  <si>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</si>
  <si>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</si>
  <si>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</si>
  <si>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</si>
  <si>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</si>
  <si>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</si>
  <si>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</si>
  <si>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</si>
  <si>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</si>
  <si>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</si>
  <si>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</si>
  <si>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</si>
  <si>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</si>
  <si>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</si>
  <si>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</si>
  <si>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</si>
  <si>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</si>
  <si>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</si>
  <si>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</si>
  <si>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</si>
  <si>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</si>
  <si>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</si>
  <si>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</si>
  <si>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</si>
  <si>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</si>
  <si>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</si>
  <si>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</si>
  <si>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</si>
  <si>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</si>
  <si>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</si>
  <si>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</si>
  <si>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</si>
  <si>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</si>
  <si>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</si>
  <si>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</si>
  <si>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</si>
  <si>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</si>
  <si>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</si>
  <si>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</si>
  <si>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</si>
  <si>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</si>
  <si>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</si>
  <si>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</si>
  <si>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</si>
  <si>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</si>
  <si>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</si>
  <si>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</si>
  <si>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</si>
  <si>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</si>
  <si>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</si>
  <si>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</si>
  <si>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</si>
  <si>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</si>
  <si>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</si>
  <si>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</si>
  <si>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</si>
  <si>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</si>
  <si>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</si>
  <si>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</si>
  <si>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</si>
  <si>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</si>
  <si>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</si>
  <si>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</si>
  <si>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</si>
  <si>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</si>
  <si>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</si>
  <si>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</si>
  <si>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</si>
  <si>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</si>
  <si>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</si>
  <si>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</si>
  <si>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</si>
  <si>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</si>
  <si>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</si>
  <si>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</si>
  <si>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</si>
  <si>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</si>
  <si>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</si>
  <si>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</si>
  <si>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</si>
  <si>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</si>
  <si>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</si>
  <si>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</si>
  <si>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</si>
  <si>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</si>
  <si>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</si>
  <si>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</si>
  <si>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</si>
  <si>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</si>
  <si>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</si>
  <si>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</si>
  <si>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</si>
  <si>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</si>
  <si>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</si>
  <si>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</si>
  <si>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</si>
  <si>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</si>
  <si>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</si>
  <si>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</si>
  <si>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</si>
  <si>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</si>
  <si>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</si>
  <si>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</si>
  <si>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</si>
  <si>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</si>
  <si>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</si>
  <si>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</si>
  <si>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</si>
  <si>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</si>
  <si>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</si>
  <si>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</si>
  <si>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</si>
  <si>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</si>
  <si>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</si>
  <si>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</si>
  <si>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</si>
  <si>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</si>
  <si>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</si>
  <si>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</si>
  <si>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</si>
  <si>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</si>
  <si>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</si>
  <si>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</si>
  <si>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</si>
  <si>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</si>
  <si>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</si>
  <si>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</si>
  <si>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</si>
  <si>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</si>
  <si>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</si>
  <si>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</si>
  <si>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</si>
  <si>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</si>
  <si>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</si>
  <si>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</si>
  <si>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</si>
  <si>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</si>
  <si>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</si>
  <si>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</si>
  <si>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</si>
  <si>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</si>
  <si>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</si>
  <si>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</si>
  <si>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</si>
  <si>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</si>
  <si>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</si>
  <si>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</si>
  <si>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</si>
  <si>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</si>
  <si>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</si>
  <si>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</si>
  <si>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</si>
  <si>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</si>
  <si>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</si>
  <si>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</si>
  <si>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</si>
  <si>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</si>
  <si>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</si>
  <si>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</si>
  <si>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</si>
  <si>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</si>
  <si>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</si>
  <si>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</si>
  <si>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</si>
  <si>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</si>
  <si>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</si>
  <si>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</si>
  <si>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</si>
  <si>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</si>
  <si>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</si>
  <si>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</si>
  <si>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</si>
  <si>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</si>
  <si>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</si>
  <si>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</si>
  <si>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</si>
  <si>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</si>
  <si>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</si>
  <si>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</si>
  <si>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</si>
  <si>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</si>
  <si>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</si>
  <si>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</si>
  <si>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</si>
  <si>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</si>
  <si>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</si>
  <si>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</si>
  <si>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</si>
  <si>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</si>
  <si>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</si>
  <si>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</si>
  <si>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</si>
  <si>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</si>
  <si>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</si>
  <si>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</si>
  <si>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</si>
  <si>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</si>
  <si>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</si>
  <si>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</si>
  <si>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</si>
  <si>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</si>
  <si>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</si>
  <si>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</si>
  <si>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</si>
  <si>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</si>
  <si>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</si>
  <si>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</si>
  <si>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</si>
  <si>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</si>
  <si>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</si>
  <si>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</si>
  <si>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</si>
  <si>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</si>
  <si>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</si>
  <si>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</si>
  <si>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</si>
  <si>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</si>
  <si>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</si>
  <si>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</si>
  <si>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</si>
  <si>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</si>
  <si>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</si>
  <si>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</si>
  <si>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</si>
  <si>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</si>
  <si>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</si>
  <si>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</si>
  <si>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</si>
  <si>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</si>
  <si>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</si>
  <si>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</si>
  <si>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</si>
  <si>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</si>
  <si>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</si>
  <si>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</si>
  <si>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</si>
  <si>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</si>
  <si>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</si>
  <si>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</si>
  <si>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</si>
  <si>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</si>
  <si>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</si>
  <si>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</si>
  <si>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</si>
  <si>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</si>
  <si>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</si>
  <si>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</si>
  <si>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</si>
  <si>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</si>
  <si>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</si>
  <si>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</si>
  <si>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</si>
  <si>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</si>
  <si>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</si>
  <si>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</si>
  <si>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</si>
  <si>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</si>
  <si>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</si>
  <si>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</si>
  <si>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</si>
  <si>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</si>
  <si>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</si>
  <si>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</si>
  <si>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</si>
  <si>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</si>
  <si>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</si>
  <si>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</si>
  <si>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</si>
  <si>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</si>
  <si>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</si>
  <si>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</si>
  <si>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</si>
  <si>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</si>
  <si>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</si>
  <si>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</si>
  <si>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</si>
  <si>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</si>
  <si>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</si>
  <si>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</si>
  <si>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</si>
  <si>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</si>
  <si>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</si>
  <si>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</si>
  <si>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</si>
  <si>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</si>
  <si>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</si>
  <si>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</si>
  <si>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</si>
  <si>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</si>
  <si>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</si>
  <si>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</si>
  <si>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</si>
  <si>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</si>
  <si>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</si>
  <si>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</si>
  <si>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</si>
  <si>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</si>
  <si>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</si>
  <si>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</si>
  <si>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</si>
  <si>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</si>
  <si>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</si>
  <si>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</si>
  <si>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</si>
  <si>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</si>
  <si>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</si>
  <si>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</si>
  <si>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</si>
  <si>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</si>
  <si>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</si>
  <si>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</si>
  <si>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</si>
  <si>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</si>
  <si>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</si>
  <si>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</si>
  <si>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</si>
  <si>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</si>
  <si>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</si>
  <si>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</si>
  <si>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</si>
  <si>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</si>
  <si>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</si>
  <si>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</si>
  <si>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</si>
  <si>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</si>
  <si>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</si>
  <si>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</si>
  <si>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</si>
  <si>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</si>
  <si>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</si>
  <si>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</si>
  <si>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</si>
  <si>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</si>
  <si>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</si>
  <si>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</si>
  <si>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</si>
  <si>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</si>
  <si>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</si>
  <si>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</si>
  <si>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</si>
  <si>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</si>
  <si>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</si>
  <si>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</si>
  <si>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</si>
  <si>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</si>
  <si>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</si>
  <si>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</si>
  <si>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</si>
  <si>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</si>
  <si>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</si>
  <si>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</si>
  <si>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</si>
  <si>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</si>
  <si>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</si>
  <si>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</si>
  <si>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</si>
  <si>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</si>
  <si>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</si>
  <si>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</si>
  <si>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</si>
  <si>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</si>
  <si>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</si>
  <si>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</si>
  <si>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</si>
  <si>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</si>
  <si>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</si>
  <si>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</si>
  <si>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</si>
  <si>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</si>
  <si>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</si>
  <si>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</si>
  <si>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</si>
  <si>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</si>
  <si>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</si>
  <si>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</si>
  <si>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</si>
  <si>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</si>
  <si>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</si>
  <si>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</si>
  <si>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</si>
  <si>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</si>
  <si>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</si>
  <si>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</si>
  <si>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</si>
  <si>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</si>
  <si>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</si>
  <si>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</si>
  <si>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</si>
  <si>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</si>
  <si>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</si>
  <si>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</si>
  <si>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</si>
  <si>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</si>
  <si>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</si>
  <si>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</si>
  <si>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</si>
  <si>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</si>
  <si>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</si>
  <si>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</si>
  <si>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</si>
  <si>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</si>
  <si>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</si>
  <si>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</si>
  <si>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</si>
  <si>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</si>
  <si>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</si>
  <si>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</si>
  <si>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</si>
  <si>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</si>
  <si>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</si>
  <si>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</si>
  <si>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</si>
  <si>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</si>
  <si>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</si>
  <si>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</si>
  <si>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</si>
  <si>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</si>
  <si>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</si>
  <si>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</si>
  <si>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</si>
  <si>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</si>
  <si>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</si>
  <si>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</si>
  <si>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</si>
  <si>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</si>
  <si>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</si>
  <si>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</si>
  <si>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</si>
  <si>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</si>
  <si>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</si>
  <si>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</si>
  <si>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</si>
  <si>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</si>
  <si>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</si>
  <si>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</si>
  <si>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</si>
  <si>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</si>
  <si>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</si>
  <si>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</si>
  <si>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</si>
  <si>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</si>
  <si>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</si>
  <si>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</si>
  <si>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</si>
  <si>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</si>
  <si>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</si>
  <si>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</si>
  <si>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</si>
  <si>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</si>
  <si>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</si>
  <si>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</si>
  <si>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</si>
  <si>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</si>
  <si>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</si>
  <si>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</si>
  <si>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</si>
  <si>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</si>
  <si>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</si>
  <si>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</si>
  <si>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</si>
  <si>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</si>
  <si>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</si>
  <si>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</si>
  <si>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</si>
  <si>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</si>
  <si>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</si>
  <si>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</si>
  <si>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</si>
  <si>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</si>
  <si>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</si>
  <si>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</si>
  <si>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</si>
  <si>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</si>
  <si>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</si>
  <si>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</si>
  <si>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</si>
  <si>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</si>
  <si>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</si>
  <si>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</si>
  <si>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</si>
  <si>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</si>
  <si>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</si>
  <si>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</si>
  <si>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</si>
  <si>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</si>
  <si>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</si>
  <si>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</si>
  <si>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</si>
  <si>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</si>
  <si>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</si>
  <si>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</si>
  <si>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</si>
  <si>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</si>
  <si>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</si>
  <si>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</si>
  <si>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</si>
  <si>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</si>
  <si>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</si>
  <si>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</si>
  <si>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</si>
  <si>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</si>
  <si>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</si>
  <si>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</si>
  <si>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</si>
  <si>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</si>
  <si>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</si>
  <si>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</si>
  <si>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</si>
  <si>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</si>
  <si>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</si>
  <si>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</si>
  <si>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</si>
  <si>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</si>
  <si>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</si>
  <si>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</si>
  <si>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</si>
  <si>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</si>
  <si>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</si>
  <si>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</si>
  <si>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</si>
  <si>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</si>
  <si>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</si>
  <si>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</si>
  <si>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</si>
  <si>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</si>
  <si>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</si>
  <si>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</si>
  <si>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</si>
  <si>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</si>
  <si>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</si>
  <si>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</si>
  <si>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</si>
  <si>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</si>
  <si>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</si>
  <si>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</si>
  <si>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</si>
  <si>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</si>
  <si>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</si>
  <si>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</si>
  <si>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</si>
  <si>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</si>
  <si>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</si>
  <si>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</si>
  <si>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</si>
  <si>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</si>
  <si>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</si>
  <si>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</si>
  <si>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</si>
  <si>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</si>
  <si>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</si>
  <si>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</si>
  <si>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</si>
  <si>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</si>
  <si>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</si>
  <si>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</si>
  <si>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</si>
  <si>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</si>
  <si>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</si>
  <si>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</si>
  <si>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</si>
  <si>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</si>
  <si>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</si>
  <si>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</si>
  <si>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</si>
  <si>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</si>
  <si>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</si>
  <si>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</si>
  <si>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</si>
  <si>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</si>
  <si>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</si>
  <si>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</si>
  <si>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</si>
  <si>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</si>
  <si>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</si>
  <si>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</si>
  <si>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</si>
  <si>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</si>
  <si>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</si>
  <si>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</si>
  <si>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</si>
  <si>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</si>
  <si>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</si>
  <si>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</si>
  <si>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</si>
  <si>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</si>
  <si>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</si>
  <si>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</si>
  <si>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</si>
  <si>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</si>
  <si>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</si>
  <si>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</si>
  <si>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</si>
  <si>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</si>
  <si>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</si>
  <si>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</si>
  <si>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</si>
  <si>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</si>
  <si>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</si>
  <si>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</si>
  <si>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</si>
  <si>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</si>
  <si>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</si>
  <si>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</si>
  <si>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</si>
  <si>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</si>
  <si>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</si>
  <si>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</si>
  <si>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</si>
  <si>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</si>
  <si>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</si>
  <si>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</si>
  <si>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</si>
  <si>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</si>
  <si>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</si>
  <si>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</si>
  <si>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</si>
  <si>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</si>
  <si>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</si>
  <si>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</si>
  <si>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</si>
  <si>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</si>
  <si>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</si>
  <si>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</si>
  <si>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</si>
  <si>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</si>
  <si>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</si>
  <si>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</si>
  <si>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</si>
  <si>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</si>
  <si>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</si>
  <si>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</si>
  <si>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</si>
  <si>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</si>
  <si>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</si>
  <si>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</si>
  <si>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</si>
  <si>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</si>
  <si>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</si>
  <si>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</si>
  <si>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</si>
  <si>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</si>
  <si>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</si>
  <si>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</si>
  <si>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</si>
  <si>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</si>
  <si>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</si>
  <si>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</si>
  <si>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</si>
  <si>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</si>
  <si>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</si>
  <si>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</si>
  <si>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</si>
  <si>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</si>
  <si>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</si>
  <si>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</si>
  <si>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</si>
  <si>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</si>
  <si>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</si>
  <si>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</si>
  <si>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</si>
  <si>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</si>
  <si>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</si>
  <si>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</si>
  <si>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</si>
  <si>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</si>
  <si>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</si>
  <si>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</si>
  <si>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</si>
  <si>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</si>
  <si>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</si>
  <si>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</si>
  <si>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</si>
  <si>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</si>
  <si>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</si>
  <si>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</si>
  <si>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</si>
  <si>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</si>
  <si>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</si>
  <si>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</si>
  <si>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</si>
  <si>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</si>
  <si>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</si>
  <si>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</si>
  <si>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</si>
  <si>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</si>
  <si>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</si>
  <si>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</si>
  <si>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</si>
  <si>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</si>
  <si>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</si>
  <si>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</si>
  <si>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</si>
  <si>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</si>
  <si>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</si>
  <si>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</si>
  <si>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</si>
  <si>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</si>
  <si>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</si>
  <si>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</si>
  <si>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</si>
  <si>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</si>
  <si>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</si>
  <si>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</si>
  <si>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</si>
  <si>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</si>
  <si>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</si>
  <si>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</si>
  <si>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</si>
  <si>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</si>
  <si>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</si>
  <si>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</si>
  <si>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</si>
  <si>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</si>
  <si>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</si>
  <si>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</si>
  <si>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</si>
  <si>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</si>
  <si>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</si>
  <si>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</si>
  <si>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</si>
  <si>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</si>
  <si>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</si>
  <si>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</si>
  <si>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</si>
  <si>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</si>
  <si>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</si>
  <si>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</si>
  <si>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</si>
  <si>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</si>
  <si>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</si>
  <si>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</si>
  <si>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</si>
  <si>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</si>
  <si>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</si>
  <si>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</si>
  <si>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</si>
  <si>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</si>
  <si>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</si>
  <si>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</si>
  <si>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</si>
  <si>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</si>
  <si>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</si>
  <si>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</si>
  <si>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</si>
  <si>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</si>
  <si>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</si>
  <si>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</si>
  <si>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</si>
  <si>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</si>
  <si>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</si>
  <si>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</si>
  <si>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</si>
  <si>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</si>
  <si>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</si>
  <si>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</si>
  <si>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</si>
  <si>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</si>
  <si>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</si>
  <si>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</si>
  <si>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</si>
  <si>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</si>
  <si>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</si>
  <si>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</si>
  <si>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</si>
  <si>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</si>
  <si>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</si>
  <si>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</si>
  <si>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</si>
  <si>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</si>
  <si>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</si>
  <si>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</si>
  <si>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</si>
  <si>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</si>
  <si>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</si>
  <si>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</si>
  <si>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</si>
  <si>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</si>
  <si>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</si>
  <si>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</si>
  <si>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</si>
  <si>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</si>
  <si>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</si>
  <si>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</si>
  <si>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</si>
  <si>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</si>
  <si>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</si>
  <si>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</si>
  <si>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</si>
  <si>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</si>
  <si>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</si>
  <si>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</si>
  <si>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</si>
  <si>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</si>
  <si>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</si>
  <si>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</si>
  <si>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</si>
  <si>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</si>
  <si>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</si>
  <si>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</si>
  <si>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</si>
  <si>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</si>
  <si>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</si>
  <si>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</si>
  <si>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</si>
  <si>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</si>
  <si>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</si>
  <si>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</si>
  <si>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</si>
  <si>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</si>
  <si>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</si>
  <si>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</si>
  <si>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</si>
  <si>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</si>
  <si>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</si>
  <si>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</si>
  <si>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</si>
  <si>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</si>
  <si>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</si>
  <si>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</si>
  <si>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</si>
  <si>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</si>
  <si>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</si>
  <si>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</si>
  <si>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</si>
  <si>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</si>
  <si>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</si>
  <si>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</si>
  <si>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</si>
  <si>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</si>
  <si>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</si>
  <si>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</si>
  <si>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</si>
  <si>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</si>
  <si>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</si>
  <si>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</si>
  <si>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</si>
  <si>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</si>
  <si>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</si>
  <si>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</si>
  <si>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</si>
  <si>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</si>
  <si>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</si>
  <si>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</si>
  <si>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</si>
  <si>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</si>
  <si>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</si>
  <si>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</si>
  <si>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</si>
  <si>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</si>
  <si>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</si>
  <si>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</si>
  <si>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</si>
  <si>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</si>
  <si>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</si>
  <si>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</si>
  <si>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</si>
  <si>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</si>
  <si>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</si>
  <si>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</si>
  <si>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</si>
  <si>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</si>
  <si>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</si>
  <si>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</si>
  <si>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</si>
  <si>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</si>
  <si>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</si>
  <si>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</si>
  <si>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</si>
  <si>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</si>
  <si>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</si>
  <si>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</si>
  <si>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</si>
  <si>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</si>
  <si>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</si>
  <si>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</si>
  <si>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</si>
  <si>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</si>
  <si>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</si>
  <si>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</si>
  <si>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</si>
  <si>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</si>
  <si>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</si>
  <si>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</si>
  <si>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</si>
  <si>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</si>
  <si>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</si>
  <si>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</si>
  <si>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</si>
  <si>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</si>
  <si>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</si>
  <si>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</si>
  <si>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</si>
  <si>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</si>
  <si>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</si>
  <si>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</si>
  <si>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</si>
  <si>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</si>
  <si>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</si>
  <si>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</si>
  <si>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</si>
  <si>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</si>
  <si>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</si>
  <si>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</si>
  <si>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</si>
  <si>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</si>
  <si>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</si>
  <si>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</si>
  <si>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</si>
  <si>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</si>
  <si>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</si>
  <si>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</si>
  <si>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</si>
  <si>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</si>
  <si>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</si>
  <si>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</si>
  <si>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</si>
  <si>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</si>
  <si>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</si>
  <si>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</si>
  <si>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</si>
  <si>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</si>
  <si>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</si>
  <si>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</si>
  <si>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</si>
  <si>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</si>
  <si>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</si>
  <si>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</si>
  <si>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</si>
  <si>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</si>
  <si>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</si>
  <si>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</si>
  <si>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</si>
  <si>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</si>
  <si>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</si>
  <si>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</si>
  <si>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</si>
  <si>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</si>
  <si>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</si>
  <si>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</si>
  <si>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</si>
  <si>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</si>
  <si>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</si>
  <si>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</si>
  <si>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</si>
  <si>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</si>
  <si>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</si>
  <si>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</si>
  <si>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</si>
  <si>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</si>
  <si>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</si>
  <si>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</si>
  <si>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</si>
  <si>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</si>
  <si>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</si>
  <si>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</si>
  <si>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</si>
  <si>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</si>
  <si>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</si>
  <si>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</si>
  <si>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</si>
  <si>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</si>
  <si>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</si>
  <si>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</si>
  <si>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</si>
  <si>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</si>
  <si>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</si>
  <si>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</si>
  <si>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</si>
  <si>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</si>
  <si>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</si>
  <si>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</si>
  <si>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</si>
  <si>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</si>
  <si>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</si>
  <si>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</si>
  <si>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</si>
  <si>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</si>
  <si>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</si>
  <si>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</si>
  <si>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</si>
  <si>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</si>
  <si>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</si>
  <si>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</si>
  <si>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</si>
  <si>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</si>
  <si>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</si>
  <si>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</si>
  <si>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</si>
  <si>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</si>
  <si>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</si>
  <si>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</si>
  <si>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</si>
  <si>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</si>
  <si>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</si>
  <si>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</si>
  <si>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</si>
  <si>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</si>
  <si>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</si>
  <si>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</si>
  <si>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</si>
  <si>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</si>
  <si>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</si>
  <si>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</si>
  <si>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</si>
  <si>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</si>
  <si>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</si>
  <si>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</si>
  <si>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</si>
  <si>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</si>
  <si>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</si>
  <si>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</si>
  <si>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</si>
  <si>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</si>
  <si>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</si>
  <si>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</si>
  <si>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</si>
  <si>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</si>
  <si>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</si>
  <si>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</si>
  <si>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</si>
  <si>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</si>
  <si>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</si>
  <si>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</si>
  <si>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</si>
  <si>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</si>
  <si>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</si>
  <si>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</si>
  <si>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</si>
  <si>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</si>
  <si>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</si>
  <si>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</si>
  <si>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</si>
  <si>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</si>
  <si>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</si>
  <si>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</si>
  <si>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</si>
  <si>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</si>
  <si>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</si>
  <si>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</si>
  <si>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</si>
  <si>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</si>
  <si>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</si>
  <si>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</si>
  <si>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</si>
  <si>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</si>
  <si>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</si>
  <si>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</si>
  <si>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</si>
  <si>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</si>
  <si>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</si>
  <si>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</si>
  <si>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</si>
  <si>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</si>
  <si>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</si>
  <si>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</si>
  <si>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</si>
  <si>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</si>
  <si>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</si>
  <si>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</si>
  <si>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</si>
  <si>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</si>
  <si>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</si>
  <si>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</si>
  <si>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</si>
  <si>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</si>
  <si>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</si>
  <si>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</si>
  <si>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</si>
  <si>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</si>
  <si>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</si>
  <si>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</si>
  <si>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</si>
  <si>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</si>
  <si>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</si>
  <si>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</si>
  <si>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</si>
  <si>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</si>
  <si>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</si>
  <si>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</si>
  <si>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</si>
  <si>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</si>
  <si>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</si>
  <si>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</si>
  <si>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</si>
  <si>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</si>
  <si>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</si>
  <si>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</si>
  <si>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</si>
  <si>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</si>
  <si>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</si>
  <si>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</si>
  <si>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</si>
  <si>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</si>
  <si>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</si>
  <si>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</si>
  <si>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</si>
  <si>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</si>
  <si>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</si>
  <si>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</si>
  <si>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</si>
  <si>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</si>
  <si>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</si>
  <si>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</si>
  <si>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</si>
  <si>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</si>
  <si>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</si>
  <si>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</si>
  <si>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</si>
  <si>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</si>
  <si>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</si>
  <si>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</si>
  <si>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</si>
  <si>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</si>
  <si>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</si>
  <si>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</si>
  <si>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</si>
  <si>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</si>
  <si>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</si>
  <si>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</si>
  <si>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</si>
  <si>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</si>
  <si>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</si>
  <si>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</si>
  <si>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</si>
  <si>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</si>
  <si>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</si>
  <si>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</si>
  <si>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</si>
  <si>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</si>
  <si>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</si>
  <si>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</si>
  <si>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</si>
  <si>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</si>
  <si>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</si>
  <si>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</si>
  <si>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</si>
  <si>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</si>
  <si>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</si>
  <si>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</si>
  <si>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</si>
  <si>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</si>
  <si>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</si>
  <si>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</si>
  <si>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</si>
  <si>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</si>
  <si>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</si>
  <si>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</si>
  <si>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</si>
  <si>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</si>
  <si>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</si>
  <si>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</si>
  <si>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</si>
  <si>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</si>
  <si>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</si>
  <si>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</si>
  <si>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</si>
  <si>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</si>
  <si>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</si>
  <si>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</si>
  <si>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</si>
  <si>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</si>
  <si>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</si>
  <si>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</si>
  <si>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</si>
  <si>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</si>
  <si>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</si>
  <si>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</si>
  <si>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</si>
  <si>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</si>
  <si>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</si>
  <si>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</si>
  <si>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</si>
  <si>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</si>
  <si>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</si>
  <si>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</si>
  <si>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</si>
  <si>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</si>
  <si>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</si>
  <si>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</si>
  <si>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</si>
  <si>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</si>
  <si>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</si>
  <si>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</si>
  <si>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</si>
  <si>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</si>
  <si>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</si>
  <si>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</si>
  <si>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</si>
  <si>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</si>
  <si>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</si>
  <si>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</si>
  <si>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</si>
  <si>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</si>
  <si>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</si>
  <si>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</si>
  <si>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</si>
  <si>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</si>
  <si>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</si>
  <si>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</si>
  <si>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</si>
  <si>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</si>
  <si>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</si>
  <si>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</si>
  <si>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</si>
  <si>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</si>
  <si>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</si>
  <si>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</si>
  <si>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</si>
  <si>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</si>
  <si>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</si>
  <si>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</si>
  <si>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</si>
  <si>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</si>
  <si>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</si>
  <si>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</si>
  <si>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</si>
  <si>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</si>
  <si>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</si>
  <si>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</si>
  <si>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</si>
  <si>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</si>
  <si>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</si>
  <si>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</si>
  <si>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</si>
  <si>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</si>
  <si>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</si>
  <si>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</si>
  <si>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</si>
  <si>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</si>
  <si>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</si>
  <si>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</si>
  <si>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</si>
  <si>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</si>
  <si>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</si>
  <si>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</si>
  <si>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</si>
  <si>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</si>
  <si>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</si>
  <si>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</si>
  <si>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</si>
  <si>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</si>
  <si>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</si>
  <si>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</si>
  <si>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</si>
  <si>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</si>
  <si>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</si>
  <si>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</si>
  <si>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</si>
  <si>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</si>
  <si>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</si>
  <si>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</si>
  <si>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</si>
  <si>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</si>
  <si>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</si>
  <si>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</si>
  <si>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</si>
  <si>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</si>
  <si>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</si>
  <si>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</si>
  <si>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</si>
  <si>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</si>
  <si>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</si>
  <si>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</si>
  <si>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</si>
  <si>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</si>
  <si>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</si>
  <si>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</si>
  <si>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</si>
  <si>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</si>
  <si>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</si>
  <si>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</si>
  <si>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</si>
  <si>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</si>
  <si>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</si>
  <si>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</si>
  <si>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</si>
  <si>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</si>
  <si>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</si>
  <si>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</si>
  <si>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</si>
  <si>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</si>
  <si>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</si>
  <si>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</si>
  <si>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</si>
  <si>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</si>
  <si>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</si>
  <si>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</si>
  <si>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</si>
  <si>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</si>
  <si>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</si>
  <si>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</si>
  <si>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</si>
  <si>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</si>
  <si>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</si>
  <si>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</si>
  <si>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</si>
  <si>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</si>
  <si>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</si>
  <si>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</si>
  <si>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</si>
  <si>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</si>
  <si>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</si>
  <si>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</si>
  <si>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</si>
  <si>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</si>
  <si>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</si>
  <si>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</si>
  <si>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</si>
  <si>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</si>
  <si>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</si>
  <si>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</si>
  <si>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</si>
  <si>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</si>
  <si>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</si>
  <si>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</si>
  <si>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</si>
  <si>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</si>
  <si>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</si>
  <si>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</si>
  <si>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</si>
  <si>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</si>
  <si>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</si>
  <si>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</si>
  <si>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</si>
  <si>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</si>
  <si>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</si>
  <si>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</si>
  <si>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</si>
  <si>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</si>
  <si>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</si>
  <si>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</si>
  <si>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</si>
  <si>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</si>
  <si>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</si>
  <si>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</si>
  <si>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</si>
  <si>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</si>
  <si>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</si>
  <si>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</si>
  <si>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</si>
  <si>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</si>
  <si>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</si>
  <si>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</si>
  <si>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</si>
  <si>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</si>
  <si>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</si>
  <si>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</si>
  <si>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</si>
  <si>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</si>
  <si>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</si>
  <si>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</si>
  <si>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</si>
  <si>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</si>
  <si>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</si>
  <si>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</si>
  <si>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</si>
  <si>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</si>
  <si>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</si>
  <si>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</si>
  <si>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</si>
  <si>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</si>
  <si>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</si>
  <si>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</si>
  <si>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</si>
  <si>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</si>
  <si>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</si>
  <si>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</si>
  <si>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</si>
  <si>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</si>
  <si>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</si>
  <si>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</si>
  <si>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</si>
  <si>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</si>
  <si>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</si>
  <si>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</si>
  <si>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</si>
  <si>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</si>
  <si>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</si>
  <si>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</si>
  <si>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</si>
  <si>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</si>
  <si>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</si>
  <si>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</si>
  <si>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</si>
  <si>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</si>
  <si>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</si>
  <si>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</si>
  <si>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</si>
  <si>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</si>
  <si>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</si>
  <si>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</si>
  <si>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</si>
  <si>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</si>
  <si>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</si>
  <si>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</si>
  <si>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</si>
  <si>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</si>
  <si>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</si>
  <si>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</si>
  <si>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</si>
  <si>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</si>
  <si>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</si>
  <si>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</si>
  <si>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</si>
  <si>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</si>
  <si>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</si>
  <si>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</si>
  <si>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</si>
  <si>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</si>
  <si>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</si>
  <si>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</si>
  <si>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</si>
  <si>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</si>
  <si>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</si>
  <si>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</si>
  <si>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</si>
  <si>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</si>
  <si>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</si>
  <si>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</si>
  <si>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</si>
  <si>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</si>
  <si>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</si>
  <si>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</si>
  <si>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</si>
  <si>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</si>
  <si>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</si>
  <si>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</si>
  <si>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</si>
  <si>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</si>
  <si>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</si>
  <si>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</si>
  <si>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</si>
  <si>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</si>
  <si>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</si>
  <si>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</si>
  <si>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</si>
  <si>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</si>
  <si>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</si>
  <si>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</si>
  <si>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</si>
  <si>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</si>
  <si>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</si>
  <si>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</si>
  <si>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</si>
  <si>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</si>
  <si>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</si>
  <si>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</si>
  <si>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</si>
  <si>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</si>
  <si>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</si>
  <si>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</si>
  <si>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</si>
  <si>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</si>
  <si>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</si>
  <si>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</si>
  <si>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</si>
  <si>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</si>
  <si>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</si>
  <si>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</si>
  <si>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</si>
  <si>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</si>
  <si>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</si>
  <si>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</si>
  <si>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</si>
  <si>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</si>
  <si>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</si>
  <si>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</si>
  <si>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</si>
  <si>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</si>
  <si>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</si>
  <si>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</si>
  <si>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</si>
  <si>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</si>
  <si>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</si>
  <si>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</si>
  <si>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</si>
  <si>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</si>
  <si>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</si>
  <si>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</si>
  <si>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</si>
  <si>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</si>
  <si>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</si>
  <si>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</si>
  <si>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</si>
  <si>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</si>
  <si>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</si>
  <si>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</si>
  <si>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</si>
  <si>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</si>
  <si>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</si>
  <si>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</si>
  <si>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</si>
  <si>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</si>
  <si>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</si>
  <si>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</si>
  <si>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</si>
  <si>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</si>
  <si>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</si>
  <si>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</si>
  <si>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</si>
  <si>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</si>
  <si>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</si>
  <si>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</si>
  <si>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</si>
  <si>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</si>
  <si>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</si>
  <si>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</si>
  <si>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</si>
  <si>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</si>
  <si>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</si>
  <si>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</si>
  <si>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</si>
  <si>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</si>
  <si>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</si>
  <si>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</si>
  <si>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</si>
  <si>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</si>
  <si>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</si>
  <si>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</si>
  <si>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</si>
  <si>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</si>
  <si>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</si>
  <si>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</si>
  <si>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</si>
  <si>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</si>
  <si>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</si>
  <si>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</si>
  <si>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</si>
  <si>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</si>
  <si>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</si>
  <si>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</si>
  <si>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</si>
  <si>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</si>
  <si>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</si>
  <si>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</si>
  <si>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</si>
  <si>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</si>
  <si>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</si>
  <si>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</si>
  <si>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</si>
  <si>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</si>
  <si>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</si>
  <si>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</si>
  <si>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</si>
  <si>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</si>
  <si>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</si>
  <si>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</si>
  <si>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</si>
  <si>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</si>
  <si>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</si>
  <si>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</si>
  <si>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</si>
  <si>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</si>
  <si>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</si>
  <si>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</si>
  <si>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</si>
  <si>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</si>
  <si>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</si>
  <si>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</si>
  <si>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</si>
  <si>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</si>
  <si>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</si>
  <si>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</si>
  <si>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</si>
  <si>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</si>
  <si>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</si>
  <si>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</si>
  <si>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</si>
  <si>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</si>
  <si>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</si>
  <si>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</si>
  <si>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</si>
  <si>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</si>
  <si>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</si>
  <si>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</si>
  <si>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</si>
  <si>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</si>
  <si>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</si>
  <si>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</si>
  <si>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</si>
  <si>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</si>
  <si>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</si>
  <si>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</si>
  <si>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</si>
  <si>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</si>
  <si>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</si>
  <si>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</si>
  <si>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</si>
  <si>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</si>
  <si>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</si>
  <si>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</si>
  <si>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</si>
  <si>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</si>
  <si>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</si>
  <si>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</si>
  <si>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</si>
  <si>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</si>
  <si>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</si>
  <si>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</si>
  <si>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</si>
  <si>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</si>
  <si>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</si>
  <si>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</si>
  <si>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</si>
  <si>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</si>
  <si>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</si>
  <si>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</si>
  <si>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</si>
  <si>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</si>
  <si>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</si>
  <si>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</si>
  <si>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</si>
  <si>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</si>
  <si>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</si>
  <si>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</si>
  <si>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</si>
  <si>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</si>
  <si>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</si>
  <si>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</si>
  <si>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</si>
  <si>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</si>
  <si>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</si>
  <si>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</si>
  <si>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</si>
  <si>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</si>
  <si>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</si>
  <si>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</si>
  <si>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</si>
  <si>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</si>
  <si>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</si>
  <si>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</si>
  <si>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</si>
  <si>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</si>
  <si>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</si>
  <si>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</si>
  <si>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</si>
  <si>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</si>
  <si>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</si>
  <si>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</si>
  <si>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</si>
  <si>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</si>
  <si>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</si>
  <si>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</si>
  <si>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</si>
  <si>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</si>
  <si>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</si>
  <si>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</si>
  <si>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</si>
  <si>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</si>
  <si>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</si>
  <si>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</si>
  <si>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</si>
  <si>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</si>
  <si>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</si>
  <si>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</si>
  <si>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</si>
  <si>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</si>
  <si>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</si>
  <si>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</si>
  <si>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</si>
  <si>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</si>
  <si>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</si>
  <si>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</si>
  <si>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</si>
  <si>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</si>
  <si>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</si>
  <si>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</si>
  <si>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</si>
  <si>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</si>
  <si>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</si>
  <si>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</si>
  <si>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</si>
  <si>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</si>
  <si>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</si>
  <si>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</si>
  <si>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</si>
  <si>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</si>
  <si>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</si>
  <si>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</si>
  <si>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</si>
  <si>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</si>
  <si>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</si>
  <si>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</si>
  <si>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</si>
  <si>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</si>
  <si>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</si>
  <si>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</si>
  <si>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</si>
  <si>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</si>
  <si>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</si>
  <si>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</si>
  <si>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</si>
  <si>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</si>
  <si>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</si>
  <si>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</si>
  <si>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</si>
  <si>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</si>
  <si>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</si>
  <si>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</si>
  <si>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</si>
  <si>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</si>
  <si>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</si>
  <si>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</si>
  <si>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</si>
  <si>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</si>
  <si>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</si>
  <si>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</si>
  <si>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</si>
  <si>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</si>
  <si>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</si>
  <si>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</si>
  <si>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</si>
  <si>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</si>
  <si>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</si>
  <si>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</si>
  <si>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</si>
  <si>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</si>
  <si>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</si>
  <si>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</si>
  <si>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</si>
  <si>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</si>
  <si>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</si>
  <si>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</si>
  <si>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</si>
  <si>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</si>
  <si>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</si>
  <si>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</si>
  <si>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</si>
  <si>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</si>
  <si>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</si>
  <si>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</si>
  <si>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</si>
  <si>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</si>
  <si>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</si>
  <si>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</si>
  <si>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</si>
  <si>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</si>
  <si>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</si>
  <si>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</si>
  <si>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</si>
  <si>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</si>
  <si>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</si>
  <si>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</si>
  <si>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</si>
  <si>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</si>
  <si>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</si>
  <si>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</si>
  <si>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</si>
  <si>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</si>
  <si>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</si>
  <si>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</si>
  <si>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</si>
  <si>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</si>
  <si>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</si>
  <si>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</si>
  <si>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</si>
  <si>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</si>
  <si>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</si>
  <si>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</si>
  <si>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</si>
  <si>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</si>
  <si>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</si>
  <si>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</si>
  <si>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</si>
  <si>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</si>
  <si>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</si>
  <si>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</si>
  <si>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</si>
  <si>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</si>
  <si>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</si>
  <si>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</si>
  <si>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</si>
  <si>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</si>
  <si>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</si>
  <si>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</si>
  <si>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</si>
  <si>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</si>
  <si>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</si>
  <si>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</si>
  <si>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</si>
  <si>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</si>
  <si>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</si>
  <si>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</si>
  <si>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</si>
  <si>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</si>
  <si>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</si>
  <si>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</si>
  <si>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</si>
  <si>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</si>
  <si>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</si>
  <si>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</si>
  <si>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</si>
  <si>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</si>
  <si>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</si>
  <si>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</si>
  <si>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</si>
  <si>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</si>
  <si>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</si>
  <si>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</si>
  <si>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</si>
  <si>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</si>
  <si>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</si>
  <si>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</si>
  <si>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</si>
  <si>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</si>
  <si>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</si>
  <si>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</si>
  <si>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</si>
  <si>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</si>
  <si>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</si>
  <si>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</si>
  <si>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</si>
  <si>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</si>
  <si>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</si>
  <si>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</si>
  <si>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</si>
  <si>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</si>
  <si>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</si>
  <si>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</si>
  <si>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</si>
  <si>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</si>
  <si>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</si>
  <si>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</si>
  <si>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</si>
  <si>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</si>
  <si>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</si>
  <si>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</si>
  <si>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</si>
  <si>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</si>
  <si>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</si>
  <si>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</si>
  <si>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</si>
  <si>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</si>
  <si>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</si>
  <si>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</si>
  <si>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</si>
  <si>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</si>
  <si>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</si>
  <si>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</si>
  <si>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</si>
  <si>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</si>
  <si>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</si>
  <si>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</si>
  <si>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</si>
  <si>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</si>
  <si>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</si>
  <si>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</si>
  <si>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</si>
  <si>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</si>
  <si>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</si>
  <si>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</si>
  <si>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</si>
  <si>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</si>
  <si>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</si>
  <si>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</si>
  <si>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</si>
  <si>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</si>
  <si>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</si>
  <si>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</si>
  <si>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</si>
  <si>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</si>
  <si>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</si>
  <si>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</si>
  <si>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</si>
  <si>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</si>
  <si>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</si>
  <si>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</si>
  <si>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</si>
  <si>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</si>
  <si>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</si>
  <si>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</si>
  <si>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</si>
  <si>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</si>
  <si>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</si>
  <si>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</si>
  <si>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</si>
  <si>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</si>
  <si>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</si>
  <si>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</si>
  <si>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</si>
  <si>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</si>
  <si>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</si>
  <si>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</si>
  <si>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</si>
  <si>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</si>
  <si>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</si>
  <si>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</si>
  <si>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</si>
  <si>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</si>
  <si>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</si>
  <si>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</si>
  <si>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</si>
  <si>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</si>
  <si>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</si>
  <si>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</si>
  <si>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</si>
  <si>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</si>
  <si>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</si>
  <si>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</si>
  <si>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</si>
  <si>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</si>
  <si>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</si>
  <si>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</si>
  <si>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</si>
  <si>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</si>
  <si>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</si>
  <si>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</si>
  <si>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</si>
  <si>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</si>
  <si>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</si>
  <si>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</si>
  <si>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</si>
  <si>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</si>
  <si>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</si>
  <si>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</si>
  <si>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</si>
  <si>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</si>
  <si>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</si>
  <si>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</si>
  <si>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</si>
  <si>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</si>
  <si>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</si>
  <si>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</si>
  <si>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</si>
  <si>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</si>
  <si>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</si>
  <si>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</si>
  <si>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</si>
  <si>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</si>
  <si>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</si>
  <si>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</si>
  <si>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</si>
  <si>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</si>
  <si>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</si>
  <si>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</si>
  <si>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</si>
  <si>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</si>
  <si>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</si>
  <si>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</si>
  <si>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</si>
  <si>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</si>
  <si>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</si>
  <si>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</si>
  <si>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</si>
  <si>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</si>
  <si>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</si>
  <si>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</si>
  <si>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</si>
  <si>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</si>
  <si>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</si>
  <si>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</si>
  <si>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</si>
  <si>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</si>
  <si>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</si>
  <si>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</si>
  <si>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</si>
  <si>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</si>
  <si>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</si>
  <si>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</si>
  <si>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</si>
  <si>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</si>
  <si>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</si>
  <si>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</si>
  <si>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</si>
  <si>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</si>
  <si>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</si>
  <si>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</si>
  <si>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</si>
  <si>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</si>
  <si>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</si>
  <si>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</si>
  <si>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</si>
  <si>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</si>
  <si>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</si>
  <si>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</si>
  <si>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</si>
  <si>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</si>
  <si>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</si>
  <si>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</si>
  <si>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</si>
  <si>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</si>
  <si>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</si>
  <si>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</si>
  <si>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</si>
  <si>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</si>
  <si>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</si>
  <si>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</si>
  <si>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</si>
  <si>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</si>
  <si>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</si>
  <si>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</si>
  <si>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</si>
  <si>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</si>
  <si>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</si>
  <si>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</si>
  <si>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</si>
  <si>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</si>
  <si>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</si>
  <si>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</si>
  <si>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</si>
  <si>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</si>
  <si>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</si>
  <si>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</si>
  <si>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</si>
  <si>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</si>
  <si>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</si>
  <si>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</si>
  <si>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</si>
  <si>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</si>
  <si>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</si>
  <si>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</si>
  <si>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</si>
  <si>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</si>
  <si>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</si>
  <si>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</si>
  <si>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</si>
  <si>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</si>
  <si>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</si>
  <si>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</si>
  <si>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</si>
  <si>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</si>
  <si>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</si>
  <si>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</si>
  <si>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</si>
  <si>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</si>
  <si>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</si>
  <si>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</si>
  <si>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</si>
  <si>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</si>
  <si>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</si>
  <si>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</si>
  <si>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</si>
  <si>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</si>
  <si>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</si>
  <si>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</si>
  <si>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</si>
  <si>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</si>
  <si>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</si>
  <si>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</si>
  <si>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</si>
  <si>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</si>
  <si>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</si>
  <si>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</si>
  <si>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</si>
  <si>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</si>
  <si>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</si>
  <si>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</si>
  <si>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</si>
  <si>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</si>
  <si>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</si>
  <si>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</si>
  <si>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</si>
  <si>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</si>
  <si>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</si>
  <si>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</si>
  <si>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</si>
  <si>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</si>
  <si>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</si>
  <si>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</si>
  <si>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</si>
  <si>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</si>
  <si>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</si>
  <si>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</si>
  <si>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</si>
  <si>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</si>
  <si>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</si>
  <si>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</si>
  <si>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</si>
  <si>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</si>
  <si>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</si>
  <si>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</si>
  <si>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</si>
  <si>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</si>
  <si>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</si>
  <si>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</si>
  <si>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</si>
  <si>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</si>
  <si>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</si>
  <si>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</si>
  <si>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</si>
  <si>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</si>
  <si>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</si>
  <si>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</si>
  <si>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</si>
  <si>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</si>
  <si>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</si>
  <si>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</si>
  <si>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</si>
  <si>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</si>
  <si>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</si>
  <si>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</si>
  <si>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</si>
  <si>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</si>
  <si>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</si>
  <si>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</si>
  <si>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</si>
  <si>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</si>
  <si>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</si>
  <si>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</si>
  <si>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</si>
  <si>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</si>
  <si>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</si>
  <si>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</si>
  <si>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</si>
  <si>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</si>
  <si>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</si>
  <si>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</si>
  <si>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</si>
  <si>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</si>
  <si>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</si>
  <si>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</si>
  <si>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</si>
  <si>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</si>
  <si>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</si>
  <si>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</si>
  <si>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</si>
  <si>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</si>
  <si>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</si>
  <si>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</si>
  <si>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</si>
  <si>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</si>
  <si>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</si>
  <si>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</si>
  <si>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</si>
  <si>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</si>
  <si>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</si>
  <si>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</si>
  <si>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</si>
  <si>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</si>
  <si>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</si>
  <si>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</si>
  <si>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</si>
  <si>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</si>
  <si>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</si>
  <si>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</si>
  <si>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</si>
  <si>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</si>
  <si>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</si>
  <si>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</si>
  <si>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</si>
  <si>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</si>
  <si>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</si>
  <si>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</si>
  <si>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</si>
  <si>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</si>
  <si>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</si>
  <si>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</si>
  <si>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</si>
  <si>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</si>
  <si>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</si>
  <si>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</si>
  <si>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</si>
  <si>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</si>
  <si>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</si>
  <si>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</si>
  <si>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</si>
  <si>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</si>
  <si>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</si>
  <si>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</si>
  <si>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</si>
  <si>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</si>
  <si>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</si>
  <si>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</si>
  <si>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</si>
  <si>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</si>
  <si>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</si>
  <si>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</si>
  <si>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</si>
  <si>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</si>
  <si>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</si>
  <si>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</si>
  <si>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</si>
  <si>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</si>
  <si>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</si>
  <si>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</si>
  <si>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</si>
  <si>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</si>
  <si>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</si>
  <si>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</si>
  <si>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</si>
  <si>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</si>
  <si>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</si>
  <si>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</si>
  <si>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</si>
  <si>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</si>
  <si>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</si>
  <si>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</si>
  <si>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</si>
  <si>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</si>
  <si>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</si>
  <si>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</si>
  <si>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</si>
  <si>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</si>
  <si>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</si>
  <si>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</si>
  <si>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</si>
  <si>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</si>
  <si>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</si>
  <si>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</si>
  <si>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</si>
  <si>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</si>
  <si>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</si>
  <si>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</si>
  <si>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</si>
  <si>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</si>
  <si>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</si>
  <si>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</si>
  <si>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</si>
  <si>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</si>
  <si>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</si>
  <si>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</si>
  <si>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</si>
  <si>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</si>
  <si>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</si>
  <si>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</si>
  <si>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</si>
  <si>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</si>
  <si>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</si>
  <si>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</si>
  <si>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</si>
  <si>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</si>
  <si>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</si>
  <si>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</si>
  <si>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</si>
  <si>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</si>
  <si>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</si>
  <si>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</si>
  <si>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</si>
  <si>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</si>
  <si>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</si>
  <si>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</si>
  <si>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</si>
  <si>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</si>
  <si>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</si>
  <si>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</si>
  <si>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</si>
  <si>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</si>
  <si>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</si>
  <si>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</si>
  <si>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</si>
  <si>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</si>
  <si>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</si>
  <si>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</si>
  <si>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</si>
  <si>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</si>
  <si>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</si>
  <si>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</si>
  <si>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</si>
  <si>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</si>
  <si>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</si>
  <si>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</si>
  <si>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</si>
  <si>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</si>
  <si>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</si>
  <si>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</si>
  <si>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</si>
  <si>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</si>
  <si>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</si>
  <si>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</si>
  <si>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</si>
  <si>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</si>
  <si>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</si>
  <si>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</si>
  <si>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</si>
  <si>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</si>
  <si>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</si>
  <si>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</si>
  <si>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</si>
  <si>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</si>
  <si>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</si>
  <si>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</si>
  <si>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</si>
  <si>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</si>
  <si>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</si>
  <si>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</si>
  <si>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</si>
  <si>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</si>
  <si>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</si>
  <si>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</si>
  <si>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</si>
  <si>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</si>
  <si>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</si>
  <si>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</si>
  <si>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</si>
  <si>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</si>
  <si>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</si>
  <si>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</si>
  <si>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</si>
  <si>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</si>
  <si>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</si>
  <si>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</si>
  <si>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</si>
  <si>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</si>
  <si>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</si>
  <si>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</si>
  <si>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</si>
  <si>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</si>
  <si>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</si>
  <si>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</si>
  <si>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</si>
  <si>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</si>
  <si>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</si>
  <si>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</si>
  <si>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</si>
  <si>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</si>
  <si>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</si>
  <si>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</si>
  <si>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</si>
  <si>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</si>
  <si>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</si>
  <si>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</si>
  <si>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</si>
  <si>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</si>
  <si>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</si>
  <si>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</si>
  <si>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</si>
  <si>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</si>
  <si>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</si>
  <si>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</si>
  <si>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</si>
  <si>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</si>
  <si>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</si>
  <si>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</si>
  <si>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</si>
  <si>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</si>
  <si>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</si>
  <si>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</si>
  <si>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</si>
  <si>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</si>
  <si>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</si>
  <si>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</si>
  <si>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</si>
  <si>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</si>
  <si>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</si>
  <si>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</si>
  <si>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</si>
  <si>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</si>
  <si>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</si>
  <si>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</si>
  <si>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</si>
  <si>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</si>
  <si>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</si>
  <si>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</si>
  <si>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</si>
  <si>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</si>
  <si>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</si>
  <si>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</si>
  <si>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</si>
  <si>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</si>
  <si>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</si>
  <si>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</si>
  <si>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</si>
  <si>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</si>
  <si>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</si>
  <si>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</si>
  <si>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</si>
  <si>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</si>
  <si>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</si>
  <si>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</si>
  <si>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</si>
  <si>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</si>
  <si>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</si>
  <si>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</si>
  <si>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</si>
  <si>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</si>
  <si>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</si>
  <si>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</si>
  <si>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</si>
  <si>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</si>
  <si>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</si>
  <si>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</si>
  <si>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</si>
  <si>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</si>
  <si>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</si>
  <si>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</si>
  <si>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</si>
  <si>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</si>
  <si>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</si>
  <si>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</si>
  <si>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</si>
  <si>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</si>
  <si>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</si>
  <si>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</si>
  <si>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</si>
  <si>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</si>
  <si>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</si>
  <si>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</si>
  <si>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</si>
  <si>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</si>
  <si>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</si>
  <si>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</si>
  <si>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</si>
  <si>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</si>
  <si>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</si>
  <si>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</si>
  <si>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</si>
  <si>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</si>
  <si>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</si>
  <si>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</si>
  <si>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</si>
  <si>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</si>
  <si>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</si>
  <si>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</si>
  <si>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</si>
  <si>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</si>
  <si>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</si>
  <si>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</si>
  <si>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</si>
  <si>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</si>
  <si>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</si>
  <si>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</si>
  <si>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</si>
  <si>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</si>
  <si>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</si>
  <si>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</si>
  <si>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</si>
  <si>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</si>
  <si>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</si>
  <si>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</si>
  <si>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</si>
  <si>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</si>
  <si>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</si>
  <si>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</si>
  <si>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</si>
  <si>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</si>
  <si>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</si>
  <si>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</si>
  <si>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</si>
  <si>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</si>
  <si>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</si>
  <si>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</si>
  <si>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</si>
  <si>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</si>
  <si>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</si>
  <si>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</si>
  <si>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</si>
  <si>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</si>
  <si>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</si>
  <si>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</si>
  <si>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</si>
  <si>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</si>
  <si>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</si>
  <si>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</si>
  <si>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</si>
  <si>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</si>
  <si>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</si>
  <si>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</si>
  <si>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</si>
  <si>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</si>
  <si>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</si>
  <si>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</si>
  <si>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</si>
  <si>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</si>
  <si>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</si>
  <si>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</si>
  <si>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</si>
  <si>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</si>
  <si>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</si>
  <si>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</si>
  <si>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</si>
  <si>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</si>
  <si>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</si>
  <si>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</si>
  <si>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</si>
  <si>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</si>
  <si>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</si>
  <si>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</si>
  <si>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</si>
  <si>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</si>
  <si>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</si>
  <si>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</si>
  <si>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</si>
  <si>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</si>
  <si>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</si>
  <si>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</si>
  <si>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</si>
  <si>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</si>
  <si>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</si>
  <si>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</si>
  <si>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</si>
  <si>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</si>
  <si>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</si>
  <si>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</si>
  <si>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</si>
  <si>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</si>
  <si>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</si>
  <si>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</si>
  <si>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</si>
  <si>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</si>
  <si>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</si>
  <si>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</si>
  <si>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</si>
  <si>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</si>
  <si>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</si>
  <si>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</si>
  <si>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</si>
  <si>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</si>
  <si>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</si>
  <si>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</si>
  <si>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</si>
  <si>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</si>
  <si>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</si>
  <si>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</si>
  <si>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</si>
  <si>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</si>
  <si>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</si>
  <si>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</si>
  <si>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</si>
  <si>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</si>
  <si>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</si>
  <si>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</si>
  <si>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</si>
  <si>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</si>
  <si>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</si>
  <si>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</si>
  <si>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</si>
  <si>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</si>
  <si>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</si>
  <si>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</si>
  <si>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</si>
  <si>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</si>
  <si>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</si>
  <si>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</si>
  <si>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</si>
  <si>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</si>
  <si>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</si>
  <si>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</si>
  <si>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</si>
  <si>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</si>
  <si>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</si>
  <si>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</si>
  <si>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</si>
  <si>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</si>
  <si>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</si>
  <si>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</si>
  <si>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</si>
  <si>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</si>
  <si>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</si>
  <si>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</si>
  <si>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</si>
  <si>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</si>
  <si>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</si>
  <si>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</si>
  <si>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</si>
  <si>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</si>
  <si>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</si>
  <si>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</si>
  <si>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</si>
  <si>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</si>
  <si>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</si>
  <si>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</si>
  <si>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</si>
  <si>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</si>
  <si>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</si>
  <si>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</si>
  <si>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</si>
  <si>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</si>
  <si>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</si>
  <si>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</si>
  <si>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</si>
  <si>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</si>
  <si>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</si>
  <si>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</si>
  <si>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</si>
  <si>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</si>
  <si>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</si>
  <si>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</si>
  <si>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</si>
  <si>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</si>
  <si>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</si>
  <si>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</si>
  <si>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</si>
  <si>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</si>
  <si>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</si>
  <si>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</si>
  <si>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</si>
  <si>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</si>
  <si>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</si>
  <si>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</si>
  <si>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</si>
  <si>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</si>
  <si>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</si>
  <si>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</si>
  <si>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</si>
  <si>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</si>
  <si>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</si>
  <si>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</si>
  <si>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</si>
  <si>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</si>
  <si>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</si>
  <si>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</si>
  <si>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</si>
  <si>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</si>
  <si>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</si>
  <si>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</si>
  <si>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</si>
  <si>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</si>
  <si>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</si>
  <si>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</si>
  <si>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</si>
  <si>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</si>
  <si>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</si>
  <si>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</si>
  <si>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</si>
  <si>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</si>
  <si>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</si>
  <si>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</si>
  <si>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</si>
  <si>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</si>
  <si>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</si>
  <si>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</si>
  <si>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</si>
  <si>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</si>
  <si>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</si>
  <si>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</si>
  <si>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</si>
  <si>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</si>
  <si>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</si>
  <si>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</si>
  <si>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</si>
  <si>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</si>
  <si>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</si>
  <si>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</si>
  <si>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</si>
  <si>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</si>
  <si>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</si>
  <si>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</si>
  <si>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</si>
  <si>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</si>
  <si>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</si>
  <si>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</si>
  <si>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</si>
  <si>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</si>
  <si>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</si>
  <si>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</si>
  <si>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</si>
  <si>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</si>
  <si>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</si>
  <si>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</si>
  <si>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</si>
  <si>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</si>
  <si>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</si>
  <si>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</si>
  <si>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</si>
  <si>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</si>
  <si>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</si>
  <si>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</si>
  <si>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</si>
  <si>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</si>
  <si>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</si>
  <si>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</si>
  <si>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</si>
  <si>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</si>
  <si>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</si>
  <si>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</si>
  <si>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</si>
  <si>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</si>
  <si>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</si>
  <si>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</si>
  <si>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</si>
  <si>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</si>
  <si>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</si>
  <si>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</si>
  <si>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</si>
  <si>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</si>
  <si>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</si>
  <si>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</si>
  <si>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</si>
  <si>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</si>
  <si>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</si>
  <si>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</si>
  <si>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</si>
  <si>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</si>
  <si>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</si>
  <si>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</si>
  <si>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</si>
  <si>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</si>
  <si>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</si>
  <si>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</si>
  <si>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</si>
  <si>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</si>
  <si>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</si>
  <si>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</si>
  <si>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</si>
  <si>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</si>
  <si>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</si>
  <si>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</si>
  <si>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</si>
  <si>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</si>
  <si>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</si>
  <si>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</si>
  <si>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</si>
  <si>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</si>
  <si>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</si>
  <si>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</si>
  <si>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</si>
  <si>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</si>
  <si>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</si>
  <si>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</si>
  <si>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</si>
  <si>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</si>
  <si>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</si>
  <si>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</si>
  <si>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</si>
  <si>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</si>
  <si>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</si>
  <si>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</si>
  <si>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</si>
  <si>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</si>
  <si>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</si>
  <si>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</si>
  <si>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</si>
  <si>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</si>
  <si>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</si>
  <si>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</si>
  <si>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</si>
  <si>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</si>
  <si>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</si>
  <si>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</si>
  <si>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</si>
  <si>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</si>
  <si>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</si>
  <si>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</si>
  <si>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</si>
  <si>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</si>
  <si>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</si>
  <si>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</si>
  <si>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</si>
  <si>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</si>
  <si>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</si>
  <si>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</si>
  <si>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</si>
  <si>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</si>
  <si>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</si>
  <si>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</si>
  <si>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</si>
  <si>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</si>
  <si>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</si>
  <si>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</si>
  <si>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</si>
  <si>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</si>
  <si>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</si>
  <si>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</si>
  <si>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</si>
  <si>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</si>
  <si>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</si>
  <si>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</si>
  <si>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</si>
  <si>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</si>
  <si>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</si>
  <si>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</si>
  <si>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</si>
  <si>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</si>
  <si>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</si>
  <si>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</si>
  <si>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</si>
  <si>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</si>
  <si>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</si>
  <si>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</si>
  <si>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</si>
  <si>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</si>
  <si>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</si>
  <si>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</si>
  <si>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</si>
  <si>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</si>
  <si>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</si>
  <si>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</si>
  <si>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</si>
  <si>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</si>
  <si>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</si>
  <si>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</si>
  <si>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</si>
  <si>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</si>
  <si>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</si>
  <si>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</si>
  <si>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</si>
  <si>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</si>
  <si>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</si>
  <si>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</si>
  <si>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</si>
  <si>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</si>
  <si>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</si>
  <si>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</si>
  <si>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</si>
  <si>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</si>
  <si>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</si>
  <si>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</si>
  <si>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</si>
  <si>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</si>
  <si>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</si>
  <si>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</si>
  <si>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</si>
  <si>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</si>
  <si>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</si>
  <si>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</si>
  <si>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</si>
  <si>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</si>
  <si>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</si>
  <si>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</si>
  <si>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</si>
  <si>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</si>
  <si>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</si>
  <si>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</si>
  <si>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</si>
  <si>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</si>
  <si>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</si>
  <si>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</si>
  <si>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</si>
  <si>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</si>
  <si>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</si>
  <si>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</si>
  <si>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</si>
  <si>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</si>
  <si>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</si>
  <si>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</si>
  <si>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</si>
  <si>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</si>
  <si>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</si>
  <si>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</si>
  <si>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</si>
  <si>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</si>
  <si>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</si>
  <si>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</si>
  <si>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</si>
  <si>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</si>
  <si>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</si>
  <si>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</si>
  <si>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</si>
  <si>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</si>
  <si>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</si>
  <si>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</si>
  <si>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</si>
  <si>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</si>
  <si>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</si>
  <si>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</si>
  <si>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</si>
  <si>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</si>
  <si>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</si>
  <si>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</si>
  <si>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</si>
  <si>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</si>
  <si>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</si>
  <si>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</si>
  <si>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</si>
  <si>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</si>
  <si>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</si>
  <si>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</si>
  <si>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</si>
  <si>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</si>
  <si>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</si>
  <si>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</si>
  <si>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</si>
  <si>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</si>
  <si>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</si>
  <si>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</si>
  <si>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</si>
  <si>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</si>
  <si>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</si>
  <si>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</si>
  <si>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</si>
  <si>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</si>
  <si>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</si>
  <si>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</si>
  <si>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</si>
  <si>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</si>
  <si>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</si>
  <si>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</si>
  <si>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</si>
  <si>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</si>
  <si>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</si>
  <si>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</si>
  <si>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</si>
  <si>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</si>
  <si>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</si>
  <si>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</si>
  <si>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</si>
  <si>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</si>
  <si>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</si>
  <si>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</si>
  <si>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</si>
  <si>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</si>
  <si>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</si>
  <si>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</si>
  <si>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</si>
  <si>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</si>
  <si>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</si>
  <si>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</si>
  <si>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</si>
  <si>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</si>
  <si>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</si>
  <si>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</si>
  <si>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</si>
  <si>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</si>
  <si>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</si>
  <si>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</si>
  <si>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</si>
  <si>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</si>
  <si>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</si>
  <si>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</si>
  <si>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</si>
  <si>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</si>
  <si>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</si>
  <si>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</si>
  <si>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</si>
  <si>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</si>
  <si>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</si>
  <si>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</si>
  <si>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</si>
  <si>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</si>
  <si>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</si>
  <si>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</si>
  <si>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</si>
  <si>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</si>
  <si>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</si>
  <si>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</si>
  <si>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</si>
  <si>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</si>
  <si>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</si>
  <si>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</si>
  <si>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</si>
  <si>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</si>
  <si>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</si>
  <si>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</si>
  <si>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</si>
  <si>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</si>
  <si>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</si>
  <si>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</si>
  <si>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</si>
  <si>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</si>
  <si>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</si>
  <si>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</si>
  <si>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</si>
  <si>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</si>
  <si>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</si>
  <si>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</si>
  <si>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</si>
  <si>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</si>
  <si>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</si>
  <si>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</si>
  <si>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</si>
  <si>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</si>
  <si>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</si>
  <si>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</si>
  <si>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</si>
  <si>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</si>
  <si>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</si>
  <si>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</si>
  <si>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</si>
  <si>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</si>
  <si>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</si>
  <si>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</si>
  <si>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</si>
  <si>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</si>
  <si>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</si>
  <si>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</si>
  <si>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</si>
  <si>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</si>
  <si>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</si>
  <si>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</si>
  <si>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</si>
  <si>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</si>
  <si>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</si>
  <si>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</si>
  <si>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</si>
  <si>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</si>
  <si>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</si>
  <si>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</si>
  <si>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</si>
  <si>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</si>
  <si>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</si>
  <si>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</si>
  <si>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</si>
  <si>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</si>
  <si>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</si>
  <si>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</si>
  <si>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</si>
  <si>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</si>
  <si>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</si>
  <si>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</si>
  <si>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</si>
  <si>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</si>
  <si>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</si>
  <si>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</si>
  <si>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</si>
  <si>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</si>
  <si>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</si>
  <si>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</si>
  <si>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</si>
  <si>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</si>
  <si>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</si>
  <si>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</si>
  <si>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</si>
  <si>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</si>
  <si>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</si>
  <si>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</si>
  <si>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</si>
  <si>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</si>
  <si>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</si>
  <si>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</si>
  <si>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</si>
  <si>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</si>
  <si>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</si>
  <si>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</si>
  <si>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</si>
  <si>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</si>
  <si>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</si>
  <si>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</si>
  <si>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</si>
  <si>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</si>
  <si>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</si>
  <si>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</si>
  <si>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</si>
  <si>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</si>
  <si>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</si>
  <si>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</si>
  <si>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</si>
  <si>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</si>
  <si>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</si>
  <si>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</si>
  <si>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</si>
  <si>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</si>
  <si>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</si>
  <si>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</si>
  <si>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</si>
  <si>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</si>
  <si>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</si>
  <si>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</si>
  <si>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</si>
  <si>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</si>
  <si>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</si>
  <si>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</si>
  <si>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</si>
  <si>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</si>
  <si>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</si>
  <si>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</si>
  <si>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</si>
  <si>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</si>
  <si>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</si>
  <si>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</si>
  <si>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</si>
  <si>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</si>
  <si>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</si>
  <si>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</si>
  <si>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</si>
  <si>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</si>
  <si>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</si>
  <si>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</si>
  <si>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</si>
  <si>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</si>
  <si>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</si>
  <si>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</si>
  <si>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</si>
  <si>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</si>
  <si>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</si>
  <si>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</si>
  <si>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</si>
  <si>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</si>
  <si>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</si>
  <si>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</si>
  <si>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</si>
  <si>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</si>
  <si>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</si>
  <si>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</si>
  <si>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</si>
  <si>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</si>
  <si>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</si>
  <si>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</si>
  <si>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</si>
  <si>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</si>
  <si>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</si>
  <si>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</si>
  <si>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</si>
  <si>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</si>
  <si>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</si>
  <si>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</si>
  <si>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</si>
  <si>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</si>
  <si>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</si>
  <si>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</si>
  <si>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</si>
  <si>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</si>
  <si>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</si>
  <si>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</si>
  <si>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</si>
  <si>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</si>
  <si>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</si>
  <si>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</si>
  <si>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</si>
  <si>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</si>
  <si>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</si>
  <si>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</si>
  <si>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</si>
  <si>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</si>
  <si>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</si>
  <si>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</si>
  <si>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</si>
  <si>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</si>
  <si>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</si>
  <si>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</si>
  <si>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</si>
  <si>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</si>
  <si>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</si>
  <si>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</si>
  <si>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</si>
  <si>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</si>
  <si>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</si>
  <si>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</si>
  <si>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</si>
  <si>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</si>
  <si>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</si>
  <si>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</si>
  <si>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</si>
  <si>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</si>
  <si>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</si>
  <si>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</si>
  <si>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</si>
  <si>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</si>
  <si>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</si>
  <si>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</si>
  <si>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</si>
  <si>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</si>
  <si>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</si>
  <si>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</si>
  <si>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</si>
  <si>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</si>
  <si>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</si>
  <si>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</si>
  <si>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</si>
  <si>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</si>
  <si>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</si>
  <si>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</si>
  <si>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</si>
  <si>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</si>
  <si>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</si>
  <si>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</si>
  <si>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</si>
  <si>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</si>
  <si>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</si>
  <si>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</si>
  <si>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</si>
  <si>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</si>
  <si>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</si>
  <si>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</si>
  <si>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</si>
  <si>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</si>
  <si>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</si>
  <si>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</si>
  <si>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</si>
  <si>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</si>
  <si>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</si>
  <si>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</si>
  <si>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</si>
  <si>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</si>
  <si>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</si>
  <si>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</si>
  <si>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</si>
  <si>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</si>
  <si>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</si>
  <si>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</si>
  <si>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</si>
  <si>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</si>
  <si>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</si>
  <si>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</si>
  <si>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</si>
  <si>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</si>
  <si>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</si>
  <si>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</si>
  <si>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</si>
  <si>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</si>
  <si>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</si>
  <si>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</si>
  <si>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</si>
  <si>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</si>
  <si>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</si>
  <si>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</si>
  <si>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</si>
  <si>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</si>
  <si>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</si>
  <si>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</si>
  <si>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</si>
  <si>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</si>
  <si>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</si>
  <si>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</si>
  <si>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</si>
  <si>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</si>
  <si>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</si>
  <si>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</si>
  <si>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</si>
  <si>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</si>
  <si>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</si>
  <si>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</si>
  <si>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</si>
  <si>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</si>
  <si>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</si>
  <si>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</si>
  <si>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</si>
  <si>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</si>
  <si>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</si>
  <si>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</si>
  <si>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</si>
  <si>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</si>
  <si>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</si>
  <si>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</si>
  <si>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</si>
  <si>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</si>
  <si>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</si>
  <si>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</si>
  <si>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</si>
  <si>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</si>
  <si>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</si>
  <si>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</si>
  <si>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</si>
  <si>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</si>
  <si>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</si>
  <si>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</si>
  <si>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</si>
  <si>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</si>
  <si>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</si>
  <si>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</si>
  <si>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</si>
  <si>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</si>
  <si>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</si>
  <si>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</si>
  <si>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</si>
  <si>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</si>
  <si>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</si>
  <si>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</si>
  <si>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</si>
  <si>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</si>
  <si>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</si>
  <si>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</si>
  <si>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</si>
  <si>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</si>
  <si>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</si>
  <si>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</si>
  <si>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</si>
  <si>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</si>
  <si>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</si>
  <si>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</si>
  <si>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</si>
  <si>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</si>
  <si>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</si>
  <si>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</si>
  <si>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</si>
  <si>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</si>
  <si>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</si>
  <si>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</si>
  <si>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</si>
  <si>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</si>
  <si>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</si>
  <si>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</si>
  <si>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</si>
  <si>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</si>
  <si>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</si>
  <si>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</si>
  <si>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</si>
  <si>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</si>
  <si>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</si>
  <si>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</si>
  <si>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</si>
  <si>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</si>
  <si>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</si>
  <si>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</si>
  <si>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</si>
  <si>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</si>
  <si>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</si>
  <si>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</si>
  <si>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</si>
  <si>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</si>
  <si>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</si>
  <si>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</si>
  <si>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</si>
  <si>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</si>
  <si>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</si>
  <si>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</si>
  <si>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</si>
  <si>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</si>
  <si>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</si>
  <si>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</si>
  <si>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</si>
  <si>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</si>
  <si>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</si>
  <si>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</si>
  <si>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</si>
  <si>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</si>
  <si>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</si>
  <si>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</si>
  <si>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</si>
  <si>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</si>
  <si>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</si>
  <si>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</si>
  <si>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</si>
  <si>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</si>
  <si>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</si>
  <si>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</si>
  <si>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</si>
  <si>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</si>
  <si>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</si>
  <si>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</si>
  <si>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</si>
  <si>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</si>
  <si>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</si>
  <si>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</si>
  <si>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</si>
  <si>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</si>
  <si>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</si>
  <si>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</si>
  <si>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</si>
  <si>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</si>
  <si>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</si>
  <si>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</si>
  <si>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</si>
  <si>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</si>
  <si>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</si>
  <si>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</si>
  <si>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</si>
  <si>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</si>
  <si>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</si>
  <si>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</si>
  <si>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</si>
  <si>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</si>
  <si>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</si>
  <si>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</si>
  <si>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</si>
  <si>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</si>
  <si>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</si>
  <si>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</si>
  <si>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</si>
  <si>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</si>
  <si>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</si>
  <si>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</si>
  <si>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</si>
  <si>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</si>
  <si>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</si>
  <si>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</si>
  <si>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</si>
  <si>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</si>
  <si>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</si>
  <si>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</si>
  <si>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</si>
  <si>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</si>
  <si>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</si>
  <si>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</si>
  <si>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</si>
  <si>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</si>
  <si>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</si>
  <si>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</si>
  <si>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</si>
  <si>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</si>
  <si>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</si>
  <si>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</si>
  <si>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</si>
  <si>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</si>
  <si>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</si>
  <si>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</si>
  <si>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</si>
  <si>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</si>
  <si>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</si>
  <si>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</si>
  <si>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</si>
  <si>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</si>
  <si>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</si>
  <si>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</si>
  <si>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</si>
  <si>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</si>
  <si>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</si>
  <si>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</si>
  <si>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</si>
  <si>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</si>
  <si>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</si>
  <si>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</si>
  <si>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</si>
  <si>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</si>
  <si>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</si>
  <si>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</si>
  <si>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</si>
  <si>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</si>
  <si>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</si>
  <si>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</si>
  <si>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</si>
  <si>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</si>
  <si>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</si>
  <si>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</si>
  <si>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</si>
  <si>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</si>
  <si>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</si>
  <si>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</si>
  <si>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</si>
  <si>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</si>
  <si>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</si>
  <si>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</si>
  <si>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</si>
  <si>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</si>
  <si>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</si>
  <si>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</si>
  <si>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</si>
  <si>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</si>
  <si>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</si>
  <si>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</si>
  <si>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</si>
  <si>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</si>
  <si>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</si>
  <si>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</si>
  <si>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</si>
  <si>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</si>
  <si>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</si>
  <si>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</si>
  <si>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</si>
  <si>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</si>
  <si>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</si>
  <si>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</si>
  <si>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</si>
  <si>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</si>
  <si>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</si>
  <si>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</si>
  <si>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</si>
  <si>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</si>
  <si>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</si>
  <si>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</si>
  <si>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</si>
  <si>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</si>
  <si>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</si>
  <si>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</si>
  <si>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</si>
  <si>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</si>
  <si>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</si>
  <si>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</si>
  <si>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</si>
  <si>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</si>
  <si>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</si>
  <si>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</si>
  <si>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</si>
  <si>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</si>
  <si>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</si>
  <si>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</si>
  <si>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</si>
  <si>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</si>
  <si>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</si>
  <si>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</si>
  <si>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</si>
  <si>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</si>
  <si>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</si>
  <si>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</si>
  <si>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</si>
  <si>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</si>
  <si>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</si>
  <si>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</si>
  <si>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</si>
  <si>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</si>
  <si>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</si>
  <si>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</si>
  <si>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</si>
  <si>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</si>
  <si>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</si>
  <si>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</si>
  <si>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</si>
  <si>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</si>
  <si>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</si>
  <si>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</si>
  <si>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</si>
  <si>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</si>
  <si>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</si>
  <si>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</si>
  <si>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</si>
  <si>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</si>
  <si>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</si>
  <si>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</si>
  <si>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</si>
  <si>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</si>
  <si>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</si>
  <si>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</si>
  <si>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</si>
  <si>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</si>
  <si>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</si>
  <si>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</si>
  <si>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</si>
  <si>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</si>
  <si>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</si>
  <si>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</si>
  <si>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</si>
  <si>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</si>
  <si>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</si>
  <si>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</si>
  <si>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</si>
  <si>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</si>
  <si>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</si>
  <si>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</si>
  <si>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</si>
  <si>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</si>
  <si>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</si>
  <si>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</si>
  <si>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</si>
  <si>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</si>
  <si>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</si>
  <si>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</si>
  <si>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</si>
  <si>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</si>
  <si>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</si>
  <si>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</si>
  <si>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</si>
  <si>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</si>
  <si>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</si>
  <si>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</si>
  <si>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</si>
  <si>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</si>
  <si>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</si>
  <si>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</si>
  <si>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</si>
  <si>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</si>
  <si>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</si>
  <si>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</si>
  <si>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</si>
  <si>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</si>
  <si>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</si>
  <si>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</si>
  <si>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</si>
  <si>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</si>
  <si>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</si>
  <si>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</si>
  <si>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</si>
  <si>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</si>
  <si>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</si>
  <si>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</si>
  <si>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</si>
  <si>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</si>
  <si>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</si>
  <si>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</si>
  <si>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</si>
  <si>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</si>
  <si>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</si>
  <si>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</si>
  <si>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</si>
  <si>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</si>
  <si>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</si>
  <si>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</si>
  <si>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</si>
  <si>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</si>
  <si>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</si>
  <si>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</si>
  <si>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</si>
  <si>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</si>
  <si>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</si>
  <si>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</si>
  <si>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</si>
  <si>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</si>
  <si>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</si>
  <si>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</si>
  <si>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</si>
  <si>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</si>
  <si>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</si>
  <si>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</si>
  <si>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</si>
  <si>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</si>
  <si>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</si>
  <si>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</si>
  <si>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</si>
  <si>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</si>
  <si>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</si>
  <si>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</si>
  <si>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</si>
  <si>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</si>
  <si>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</si>
  <si>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</si>
  <si>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</si>
  <si>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</si>
  <si>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</si>
  <si>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</si>
  <si>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</si>
  <si>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</si>
  <si>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</si>
  <si>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</si>
  <si>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</si>
  <si>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</si>
  <si>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</si>
  <si>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</si>
  <si>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</si>
  <si>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</si>
  <si>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</si>
  <si>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</si>
  <si>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</si>
  <si>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</si>
  <si>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</si>
  <si>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</si>
  <si>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</si>
  <si>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</si>
  <si>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</si>
  <si>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</si>
  <si>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</si>
  <si>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</si>
  <si>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</si>
  <si>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</si>
  <si>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</si>
  <si>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</si>
  <si>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</si>
  <si>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</si>
  <si>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</si>
  <si>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</si>
  <si>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</si>
  <si>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</si>
  <si>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</si>
  <si>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</si>
  <si>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</si>
  <si>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</si>
  <si>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</si>
  <si>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</si>
  <si>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</si>
  <si>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</si>
  <si>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</si>
  <si>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</si>
  <si>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</si>
  <si>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</si>
  <si>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</si>
  <si>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</si>
  <si>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</si>
  <si>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</si>
  <si>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</si>
  <si>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</si>
  <si>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</si>
  <si>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</si>
  <si>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</si>
  <si>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</si>
  <si>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</si>
  <si>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</si>
  <si>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</si>
  <si>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</si>
  <si>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</si>
  <si>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</si>
  <si>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</si>
  <si>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</si>
  <si>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</si>
  <si>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</si>
  <si>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</si>
  <si>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</si>
  <si>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</si>
  <si>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</si>
  <si>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</si>
  <si>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</si>
  <si>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</si>
  <si>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</si>
  <si>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</si>
  <si>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</si>
  <si>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</si>
  <si>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</si>
  <si>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</si>
  <si>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</si>
  <si>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</si>
  <si>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</si>
  <si>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</si>
  <si>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</si>
  <si>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</si>
  <si>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</si>
  <si>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</si>
  <si>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</si>
  <si>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</si>
  <si>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</si>
  <si>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</si>
  <si>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</si>
  <si>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</si>
  <si>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</si>
  <si>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</si>
  <si>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</si>
  <si>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</si>
  <si>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</si>
  <si>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</si>
  <si>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</si>
  <si>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</si>
  <si>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</si>
  <si>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</si>
  <si>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</si>
  <si>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</si>
  <si>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</si>
  <si>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</si>
  <si>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</si>
  <si>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</si>
  <si>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</si>
  <si>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</si>
  <si>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</si>
  <si>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</si>
  <si>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</si>
  <si>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</si>
  <si>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</si>
  <si>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</si>
  <si>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</si>
  <si>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</si>
  <si>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</si>
  <si>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</si>
  <si>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</si>
  <si>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</si>
  <si>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</si>
  <si>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</si>
  <si>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</si>
  <si>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</si>
  <si>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</si>
  <si>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</si>
  <si>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</si>
  <si>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</si>
  <si>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</si>
  <si>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</si>
  <si>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</si>
  <si>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</si>
  <si>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</si>
  <si>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</si>
  <si>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</si>
  <si>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</si>
  <si>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</si>
  <si>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</si>
  <si>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</si>
  <si>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</si>
  <si>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</si>
  <si>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</si>
  <si>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</si>
  <si>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</si>
  <si>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</si>
  <si>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</si>
  <si>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</si>
  <si>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</si>
  <si>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</si>
  <si>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</si>
  <si>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</si>
  <si>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</si>
  <si>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</si>
  <si>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</si>
  <si>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</si>
  <si>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</si>
  <si>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</si>
  <si>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</si>
  <si>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</si>
  <si>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</si>
  <si>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</si>
  <si>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</si>
  <si>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</si>
  <si>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</si>
  <si>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</si>
  <si>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</si>
  <si>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</si>
  <si>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</si>
  <si>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</si>
  <si>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</si>
  <si>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</si>
  <si>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</si>
  <si>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</si>
  <si>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</si>
  <si>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</si>
  <si>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</si>
  <si>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</si>
  <si>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</si>
  <si>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</si>
  <si>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</si>
  <si>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</si>
  <si>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</si>
  <si>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</si>
  <si>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</si>
  <si>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</si>
  <si>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</si>
  <si>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</si>
  <si>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</si>
  <si>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</si>
  <si>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</si>
  <si>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</si>
  <si>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</si>
  <si>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</si>
  <si>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</si>
  <si>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</si>
  <si>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</si>
  <si>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</si>
  <si>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</si>
  <si>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</si>
  <si>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</si>
  <si>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</si>
  <si>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</si>
  <si>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</si>
  <si>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</si>
  <si>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</si>
  <si>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</si>
  <si>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</si>
  <si>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</si>
  <si>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</si>
  <si>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</si>
  <si>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</si>
  <si>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</si>
  <si>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</si>
  <si>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</si>
  <si>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</si>
  <si>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</si>
  <si>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</si>
  <si>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</si>
  <si>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</si>
  <si>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</si>
  <si>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</si>
  <si>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</si>
  <si>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</si>
  <si>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</si>
  <si>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</si>
  <si>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</si>
  <si>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</si>
  <si>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</si>
  <si>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</si>
  <si>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</si>
  <si>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</si>
  <si>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</si>
  <si>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</si>
  <si>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</si>
  <si>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</si>
  <si>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</si>
  <si>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</si>
  <si>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</si>
  <si>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</si>
  <si>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</si>
  <si>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</si>
  <si>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</si>
  <si>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</si>
  <si>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</si>
  <si>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</si>
  <si>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</si>
  <si>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</si>
  <si>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</si>
  <si>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</si>
  <si>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</si>
  <si>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</si>
  <si>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</si>
  <si>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</si>
  <si>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</si>
  <si>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</si>
  <si>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</si>
  <si>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</si>
  <si>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</si>
  <si>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</si>
  <si>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</si>
  <si>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</si>
  <si>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</si>
  <si>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</si>
  <si>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</si>
  <si>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</si>
  <si>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</si>
  <si>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</si>
  <si>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</si>
  <si>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</si>
  <si>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</si>
  <si>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</si>
  <si>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</si>
  <si>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</si>
  <si>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</si>
  <si>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</si>
  <si>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</si>
  <si>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</si>
  <si>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</si>
  <si>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</si>
  <si>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</si>
  <si>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</si>
  <si>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</si>
  <si>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</si>
  <si>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</si>
  <si>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</si>
  <si>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</si>
  <si>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</si>
  <si>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</si>
  <si>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</si>
  <si>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</si>
  <si>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</si>
  <si>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</si>
  <si>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</si>
  <si>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</si>
  <si>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</si>
  <si>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</si>
  <si>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</si>
  <si>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</si>
  <si>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</si>
  <si>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</si>
  <si>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</si>
  <si>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</si>
  <si>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</si>
  <si>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</si>
  <si>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</si>
  <si>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</si>
  <si>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</si>
  <si>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</si>
  <si>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</si>
  <si>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</si>
  <si>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</si>
  <si>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</si>
  <si>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</si>
  <si>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</si>
  <si>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</si>
  <si>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</si>
  <si>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</si>
  <si>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</si>
  <si>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</si>
  <si>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</si>
  <si>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</si>
  <si>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</si>
  <si>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</si>
  <si>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</si>
  <si>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</si>
  <si>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</si>
  <si>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</si>
  <si>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</si>
  <si>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</si>
  <si>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</si>
  <si>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</si>
  <si>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</si>
  <si>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</si>
  <si>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</si>
  <si>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</si>
  <si>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</si>
  <si>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</si>
  <si>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</si>
  <si>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</si>
  <si>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</si>
  <si>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</si>
  <si>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</si>
  <si>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</si>
  <si>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</si>
  <si>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</si>
  <si>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</si>
  <si>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</si>
  <si>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</si>
  <si>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</si>
  <si>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</si>
  <si>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</si>
  <si>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</si>
  <si>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</si>
  <si>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</si>
  <si>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</si>
  <si>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</si>
  <si>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</si>
  <si>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</si>
  <si>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</si>
  <si>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</si>
  <si>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</si>
  <si>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</si>
  <si>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</si>
  <si>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</si>
  <si>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</si>
  <si>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</si>
  <si>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</si>
  <si>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</si>
  <si>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</si>
  <si>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</si>
  <si>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</si>
  <si>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</si>
  <si>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</si>
  <si>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</si>
  <si>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</si>
  <si>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</si>
  <si>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</si>
  <si>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</si>
  <si>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</si>
  <si>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</si>
  <si>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</si>
  <si>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</si>
  <si>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</si>
  <si>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</si>
  <si>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</si>
  <si>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</si>
  <si>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</si>
  <si>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</si>
  <si>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</si>
  <si>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</si>
  <si>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</si>
  <si>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</si>
  <si>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</si>
  <si>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</si>
  <si>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</si>
  <si>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</si>
  <si>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</si>
  <si>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</si>
  <si>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</si>
  <si>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</si>
  <si>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</si>
  <si>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</si>
  <si>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</si>
  <si>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</si>
  <si>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</si>
  <si>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</si>
  <si>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</si>
  <si>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</si>
  <si>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</si>
  <si>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</si>
  <si>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</si>
  <si>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</si>
  <si>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</si>
  <si>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</si>
  <si>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</si>
  <si>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</si>
  <si>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</si>
  <si>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</si>
  <si>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</si>
  <si>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</si>
  <si>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</si>
  <si>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</si>
  <si>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</si>
  <si>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</si>
  <si>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</si>
  <si>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</si>
  <si>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</si>
  <si>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</si>
  <si>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</si>
  <si>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</si>
  <si>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</si>
  <si>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</si>
  <si>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</si>
  <si>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</si>
  <si>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</si>
  <si>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</si>
  <si>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</si>
  <si>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</si>
  <si>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</si>
  <si>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</si>
  <si>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</si>
  <si>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</si>
  <si>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</si>
  <si>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</si>
  <si>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</si>
  <si>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</si>
  <si>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</si>
  <si>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</si>
  <si>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</si>
  <si>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</si>
  <si>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</si>
  <si>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</si>
  <si>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</si>
  <si>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</si>
  <si>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</si>
  <si>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</si>
  <si>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</si>
  <si>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</si>
  <si>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</si>
  <si>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</si>
  <si>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</si>
  <si>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</si>
  <si>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</si>
  <si>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</si>
  <si>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</si>
  <si>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</si>
  <si>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</si>
  <si>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</si>
  <si>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</si>
  <si>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</si>
  <si>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</si>
  <si>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</si>
  <si>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</si>
  <si>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</si>
  <si>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</si>
  <si>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</si>
  <si>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</si>
  <si>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</si>
  <si>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</si>
  <si>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</si>
  <si>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</si>
  <si>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</si>
  <si>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</si>
  <si>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</si>
  <si>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</si>
  <si>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</si>
  <si>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</si>
  <si>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</si>
  <si>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</si>
  <si>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</si>
  <si>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</si>
  <si>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</si>
  <si>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</si>
  <si>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</si>
  <si>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</si>
  <si>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</si>
  <si>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</si>
  <si>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</si>
  <si>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</si>
  <si>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</si>
  <si>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</si>
  <si>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</si>
  <si>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</si>
  <si>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</si>
  <si>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</si>
  <si>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</si>
  <si>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</si>
  <si>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</si>
  <si>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</si>
  <si>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</si>
  <si>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</si>
  <si>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</si>
  <si>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</si>
  <si>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</si>
  <si>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</si>
  <si>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</si>
  <si>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</si>
  <si>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</si>
  <si>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</si>
  <si>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</si>
  <si>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</si>
  <si>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</si>
  <si>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</si>
  <si>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</si>
  <si>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</si>
  <si>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</si>
  <si>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</si>
  <si>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</si>
  <si>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</si>
  <si>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</si>
  <si>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</si>
  <si>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</si>
  <si>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</si>
  <si>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</si>
  <si>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</si>
  <si>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</si>
  <si>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</si>
  <si>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</si>
  <si>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</si>
  <si>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</si>
  <si>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</si>
  <si>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</si>
  <si>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</si>
  <si>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</si>
  <si>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</si>
  <si>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</si>
  <si>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</si>
  <si>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</si>
  <si>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</si>
  <si>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</si>
  <si>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</si>
  <si>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</si>
  <si>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</si>
  <si>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</si>
  <si>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</si>
  <si>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</si>
  <si>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</si>
  <si>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</si>
  <si>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</si>
  <si>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</si>
  <si>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</si>
  <si>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</si>
  <si>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</si>
  <si>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</si>
  <si>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</si>
  <si>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</si>
  <si>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</si>
  <si>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</si>
  <si>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</si>
  <si>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</si>
  <si>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</si>
  <si>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</si>
  <si>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</si>
  <si>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</si>
  <si>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</si>
  <si>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</si>
  <si>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</si>
  <si>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</si>
  <si>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</si>
  <si>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</si>
  <si>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</si>
  <si>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</si>
  <si>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</si>
  <si>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</si>
  <si>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</si>
  <si>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</si>
  <si>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</si>
  <si>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</si>
  <si>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</si>
  <si>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</si>
  <si>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</si>
  <si>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</si>
  <si>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</si>
  <si>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</si>
  <si>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</si>
  <si>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</si>
  <si>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</si>
  <si>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</si>
  <si>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</si>
  <si>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</si>
  <si>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</si>
  <si>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</si>
  <si>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</si>
  <si>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</si>
  <si>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</si>
  <si>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</si>
  <si>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</si>
  <si>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</si>
  <si>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</si>
  <si>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</si>
  <si>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</si>
  <si>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</si>
  <si>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</si>
  <si>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</si>
  <si>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</si>
  <si>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</si>
  <si>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</si>
  <si>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</si>
  <si>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</si>
  <si>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</si>
  <si>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</si>
  <si>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</si>
  <si>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</si>
  <si>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</si>
  <si>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</si>
  <si>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</si>
  <si>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</si>
  <si>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</si>
  <si>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</si>
  <si>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</si>
  <si>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</si>
  <si>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</si>
  <si>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</si>
  <si>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</si>
  <si>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</si>
  <si>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</si>
  <si>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</si>
  <si>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</si>
  <si>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</si>
  <si>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</si>
  <si>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</si>
  <si>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</si>
  <si>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</si>
  <si>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</si>
  <si>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</si>
  <si>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</si>
  <si>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</si>
  <si>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</si>
  <si>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</si>
  <si>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</si>
  <si>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</si>
  <si>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</si>
  <si>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</si>
  <si>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</si>
  <si>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</si>
  <si>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</si>
  <si>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</si>
  <si>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</si>
  <si>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</si>
  <si>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</si>
  <si>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</si>
  <si>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</si>
  <si>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</si>
  <si>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</si>
  <si>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</si>
  <si>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</si>
  <si>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</si>
  <si>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</si>
  <si>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</si>
  <si>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</si>
  <si>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</si>
  <si>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</si>
  <si>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</si>
  <si>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</si>
  <si>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</si>
  <si>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</si>
  <si>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</si>
  <si>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</si>
  <si>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</si>
  <si>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</si>
  <si>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</si>
  <si>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</si>
  <si>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</si>
  <si>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</si>
  <si>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</si>
  <si>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</si>
  <si>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</si>
  <si>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</si>
  <si>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</si>
  <si>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</si>
  <si>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</si>
  <si>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</si>
  <si>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</si>
  <si>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</si>
  <si>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</si>
  <si>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</si>
  <si>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</si>
  <si>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</si>
  <si>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</si>
  <si>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</si>
  <si>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</si>
  <si>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</si>
  <si>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</si>
  <si>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</si>
  <si>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</si>
  <si>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</si>
  <si>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</si>
  <si>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</si>
  <si>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</si>
  <si>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</si>
  <si>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</si>
  <si>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</si>
  <si>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</si>
  <si>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</si>
  <si>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</si>
  <si>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</si>
  <si>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</si>
  <si>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</si>
  <si>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</si>
  <si>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</si>
  <si>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</si>
  <si>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</si>
  <si>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</si>
  <si>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</si>
  <si>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</si>
  <si>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</si>
  <si>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</si>
  <si>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</si>
  <si>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</si>
  <si>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</si>
  <si>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</si>
  <si>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</si>
  <si>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</si>
  <si>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</si>
  <si>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</si>
  <si>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</si>
  <si>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</si>
  <si>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</si>
  <si>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</si>
  <si>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</si>
  <si>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</si>
  <si>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</si>
  <si>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</si>
  <si>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</si>
  <si>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</si>
  <si>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</si>
  <si>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</si>
  <si>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</si>
  <si>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</si>
  <si>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</si>
  <si>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</si>
  <si>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</si>
  <si>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</si>
  <si>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</si>
  <si>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</si>
  <si>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</si>
  <si>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</si>
  <si>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</si>
  <si>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</si>
  <si>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</si>
  <si>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</si>
  <si>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</si>
  <si>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</si>
  <si>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</si>
  <si>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</si>
  <si>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</si>
  <si>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</si>
  <si>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</si>
  <si>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</si>
  <si>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</si>
  <si>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</si>
  <si>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</si>
  <si>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</si>
  <si>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</si>
  <si>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</si>
  <si>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</si>
  <si>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</si>
  <si>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</si>
  <si>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</si>
  <si>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</si>
  <si>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</si>
  <si>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</si>
  <si>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</si>
  <si>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</si>
  <si>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</si>
  <si>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</si>
  <si>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</si>
  <si>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</si>
  <si>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</si>
  <si>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</si>
  <si>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</si>
  <si>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</si>
  <si>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</si>
  <si>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</si>
  <si>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</si>
  <si>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</si>
  <si>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</si>
  <si>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</si>
  <si>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</si>
  <si>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</si>
  <si>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</si>
  <si>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</si>
  <si>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</si>
  <si>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</si>
  <si>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</si>
  <si>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</si>
  <si>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</si>
  <si>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</si>
  <si>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</si>
  <si>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</si>
  <si>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</si>
  <si>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</si>
  <si>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</si>
  <si>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</si>
  <si>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</si>
  <si>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</si>
  <si>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</si>
  <si>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</si>
  <si>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</si>
  <si>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</si>
  <si>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</si>
  <si>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</si>
  <si>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</si>
  <si>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</si>
  <si>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</si>
  <si>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</si>
  <si>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</si>
  <si>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</si>
  <si>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</si>
  <si>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</si>
  <si>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</si>
  <si>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</si>
  <si>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</si>
  <si>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</si>
  <si>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</si>
  <si>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</si>
  <si>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</si>
  <si>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</si>
  <si>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</si>
  <si>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</si>
  <si>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</si>
  <si>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</si>
  <si>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</si>
  <si>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</si>
  <si>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</si>
  <si>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</si>
  <si>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</si>
  <si>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</si>
  <si>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</si>
  <si>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</si>
  <si>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</si>
  <si>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</si>
  <si>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</si>
  <si>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</si>
  <si>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</si>
  <si>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</si>
  <si>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</si>
  <si>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</si>
  <si>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</si>
  <si>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</si>
  <si>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</si>
  <si>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</si>
  <si>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</si>
  <si>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</si>
  <si>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</si>
  <si>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</si>
  <si>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</si>
  <si>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</si>
  <si>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</si>
  <si>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</si>
  <si>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</si>
  <si>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</si>
  <si>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</si>
  <si>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</si>
  <si>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</si>
  <si>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</si>
  <si>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</si>
  <si>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</si>
  <si>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</si>
  <si>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</si>
  <si>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</si>
  <si>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</si>
  <si>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</si>
  <si>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</si>
  <si>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</si>
  <si>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</si>
  <si>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</si>
  <si>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</si>
  <si>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</si>
  <si>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</si>
  <si>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</si>
  <si>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</si>
  <si>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</si>
  <si>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</si>
  <si>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</si>
  <si>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</si>
  <si>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</si>
  <si>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</si>
  <si>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</si>
  <si>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</si>
  <si>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</si>
  <si>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</si>
  <si>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</si>
  <si>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</si>
  <si>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</si>
  <si>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</si>
  <si>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</si>
  <si>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</si>
  <si>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</si>
  <si>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</si>
  <si>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</si>
  <si>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</si>
  <si>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</si>
  <si>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</si>
  <si>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</si>
  <si>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</si>
  <si>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</si>
  <si>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</si>
  <si>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</si>
  <si>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</si>
  <si>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</si>
  <si>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</si>
  <si>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</si>
  <si>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</si>
  <si>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</si>
  <si>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</si>
  <si>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</si>
  <si>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</si>
  <si>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</si>
  <si>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</si>
  <si>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</si>
  <si>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</si>
  <si>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</si>
  <si>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</si>
  <si>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</si>
  <si>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</si>
  <si>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</si>
  <si>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</si>
  <si>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</si>
  <si>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</si>
  <si>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</si>
  <si>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</si>
  <si>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</si>
  <si>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</si>
  <si>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</si>
  <si>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</si>
  <si>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</si>
  <si>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</si>
  <si>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</si>
  <si>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</si>
  <si>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</si>
  <si>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</si>
  <si>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</si>
  <si>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</si>
  <si>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</si>
  <si>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</si>
  <si>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</si>
  <si>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</si>
  <si>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</si>
  <si>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</si>
  <si>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</si>
  <si>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</si>
  <si>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</si>
  <si>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</si>
  <si>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</si>
  <si>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</si>
  <si>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</si>
  <si>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</si>
  <si>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</si>
  <si>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</si>
  <si>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</si>
  <si>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</si>
  <si>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</si>
  <si>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</si>
  <si>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</si>
  <si>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</si>
  <si>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</si>
  <si>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</si>
  <si>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</si>
  <si>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</si>
  <si>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</si>
  <si>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</si>
  <si>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</si>
  <si>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</si>
  <si>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</si>
  <si>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</si>
  <si>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</si>
  <si>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</si>
  <si>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</si>
  <si>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</si>
  <si>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</si>
  <si>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</si>
  <si>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</si>
  <si>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</si>
  <si>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</si>
  <si>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</si>
  <si>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</si>
  <si>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</si>
  <si>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</si>
  <si>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</si>
  <si>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</si>
  <si>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</si>
  <si>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</si>
  <si>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</si>
  <si>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</si>
  <si>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</si>
  <si>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</si>
  <si>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</si>
  <si>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</si>
  <si>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</si>
  <si>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</si>
  <si>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</si>
  <si>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</si>
  <si>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</si>
  <si>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</si>
  <si>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</si>
  <si>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</si>
  <si>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</si>
  <si>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</si>
  <si>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</si>
  <si>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</si>
  <si>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</si>
  <si>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</si>
  <si>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</si>
  <si>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</si>
  <si>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</si>
  <si>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</si>
  <si>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</si>
  <si>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</si>
  <si>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</si>
  <si>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</si>
  <si>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</si>
  <si>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</si>
  <si>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</si>
  <si>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</si>
  <si>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</si>
  <si>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</si>
  <si>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</si>
  <si>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</si>
  <si>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</si>
  <si>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</si>
  <si>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</si>
  <si>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</si>
  <si>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</si>
  <si>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</si>
  <si>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</si>
  <si>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</si>
  <si>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</si>
  <si>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</si>
  <si>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</si>
  <si>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</si>
  <si>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</si>
  <si>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</si>
  <si>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</si>
  <si>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</si>
  <si>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</si>
  <si>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</si>
  <si>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</si>
  <si>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</si>
  <si>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</si>
  <si>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</si>
  <si>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</si>
  <si>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</si>
  <si>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</si>
  <si>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</si>
  <si>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</si>
  <si>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</si>
  <si>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</si>
  <si>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</si>
  <si>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</si>
  <si>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</si>
  <si>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</si>
  <si>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</si>
  <si>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</si>
  <si>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</si>
  <si>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</si>
  <si>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</si>
  <si>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</si>
  <si>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</si>
  <si>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</si>
  <si>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</si>
  <si>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</si>
  <si>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</si>
  <si>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</si>
  <si>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</si>
  <si>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</si>
  <si>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</si>
  <si>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</si>
  <si>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</si>
  <si>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</si>
  <si>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</si>
  <si>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</si>
  <si>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</si>
  <si>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</si>
  <si>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</si>
  <si>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</si>
  <si>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</si>
  <si>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</si>
  <si>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</si>
  <si>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</si>
  <si>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</si>
  <si>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</si>
  <si>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</si>
  <si>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</si>
  <si>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</si>
  <si>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</si>
  <si>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</si>
  <si>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</si>
  <si>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</si>
  <si>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</si>
  <si>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</si>
  <si>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</si>
  <si>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</si>
  <si>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</si>
  <si>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</si>
  <si>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</si>
  <si>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</si>
  <si>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</si>
  <si>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</si>
  <si>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</si>
  <si>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</si>
  <si>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</si>
  <si>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</si>
  <si>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</si>
  <si>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</si>
  <si>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</si>
  <si>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</si>
  <si>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</si>
  <si>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</si>
  <si>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</si>
  <si>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</si>
  <si>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</si>
  <si>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</si>
  <si>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</si>
  <si>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</si>
  <si>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</si>
  <si>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</si>
  <si>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</si>
  <si>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</si>
  <si>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</si>
  <si>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</si>
  <si>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</si>
  <si>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</si>
  <si>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</si>
  <si>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</si>
  <si>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</si>
  <si>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</si>
  <si>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</si>
  <si>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</si>
  <si>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</si>
  <si>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</si>
  <si>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</si>
  <si>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</si>
  <si>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</si>
  <si>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</si>
  <si>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</si>
  <si>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</si>
  <si>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</si>
  <si>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</si>
  <si>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</si>
  <si>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</si>
  <si>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</si>
  <si>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</si>
  <si>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</si>
  <si>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</si>
  <si>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</si>
  <si>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</si>
  <si>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</si>
  <si>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</si>
  <si>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</si>
  <si>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</si>
  <si>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</si>
  <si>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</si>
  <si>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</si>
  <si>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</si>
  <si>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</si>
  <si>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</si>
  <si>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</si>
  <si>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</si>
  <si>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</si>
  <si>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</si>
  <si>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</si>
  <si>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</si>
  <si>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</si>
  <si>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</si>
  <si>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</si>
  <si>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</si>
  <si>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</si>
  <si>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</si>
  <si>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</si>
  <si>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</si>
  <si>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</si>
  <si>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</si>
  <si>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</si>
  <si>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</si>
  <si>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</si>
  <si>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</si>
  <si>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</si>
  <si>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</si>
  <si>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</si>
  <si>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</si>
  <si>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</si>
  <si>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</si>
  <si>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</si>
  <si>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</si>
  <si>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</si>
  <si>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</si>
  <si>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</si>
  <si>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</si>
  <si>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</si>
  <si>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</si>
  <si>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</si>
  <si>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</si>
  <si>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</si>
  <si>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</si>
  <si>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</si>
  <si>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</si>
  <si>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</si>
  <si>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</si>
  <si>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</si>
  <si>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</si>
  <si>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</si>
  <si>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</si>
  <si>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</si>
  <si>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</si>
  <si>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</si>
  <si>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</si>
  <si>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</si>
  <si>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</si>
  <si>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</si>
  <si>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</si>
  <si>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</si>
  <si>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</si>
  <si>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</si>
  <si>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</si>
  <si>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</si>
  <si>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</si>
  <si>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</si>
  <si>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</si>
  <si>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</si>
  <si>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</si>
  <si>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</si>
  <si>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</si>
  <si>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</si>
  <si>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</si>
  <si>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</si>
  <si>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</si>
  <si>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</si>
  <si>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</si>
  <si>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</si>
  <si>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</si>
  <si>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</si>
  <si>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</si>
  <si>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</si>
  <si>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</si>
  <si>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</si>
  <si>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</si>
  <si>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</si>
  <si>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</si>
  <si>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</si>
  <si>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</si>
  <si>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</si>
  <si>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</si>
  <si>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</si>
  <si>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</si>
  <si>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</si>
  <si>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</si>
  <si>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</si>
  <si>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</si>
  <si>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</si>
  <si>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</si>
  <si>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</si>
  <si>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</si>
  <si>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</si>
  <si>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</si>
  <si>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</si>
  <si>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</si>
  <si>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</si>
  <si>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</si>
  <si>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</si>
  <si>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</si>
  <si>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</si>
  <si>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</si>
  <si>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</si>
  <si>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</si>
  <si>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</si>
  <si>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</si>
  <si>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</si>
  <si>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</si>
  <si>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</si>
  <si>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</si>
  <si>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</si>
  <si>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</si>
  <si>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</si>
  <si>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</si>
  <si>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</si>
  <si>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</si>
  <si>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</si>
  <si>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</si>
  <si>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</si>
  <si>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</si>
  <si>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</si>
  <si>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</si>
  <si>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</si>
  <si>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</si>
  <si>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</si>
  <si>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</si>
  <si>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</si>
  <si>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</si>
  <si>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</si>
  <si>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</si>
  <si>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</si>
  <si>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</si>
  <si>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</si>
  <si>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</si>
  <si>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</si>
  <si>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</si>
  <si>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</si>
  <si>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</si>
  <si>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</si>
  <si>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</si>
  <si>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</si>
  <si>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</si>
  <si>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</si>
  <si>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</si>
  <si>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</si>
  <si>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</si>
  <si>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</si>
  <si>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</si>
  <si>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</si>
  <si>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</si>
  <si>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</si>
  <si>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</si>
  <si>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</si>
  <si>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</si>
  <si>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</si>
  <si>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</si>
  <si>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</si>
  <si>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</si>
  <si>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</si>
  <si>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</si>
  <si>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</si>
  <si>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</si>
  <si>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</si>
  <si>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</si>
  <si>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</si>
  <si>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</si>
  <si>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</si>
  <si>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</si>
  <si>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</si>
  <si>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</si>
  <si>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</si>
  <si>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</si>
  <si>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</si>
  <si>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</si>
  <si>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</si>
  <si>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</si>
  <si>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</si>
  <si>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</si>
  <si>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</si>
  <si>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</si>
  <si>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</si>
  <si>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</si>
  <si>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</si>
  <si>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</si>
  <si>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</si>
  <si>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</si>
  <si>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</si>
  <si>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</si>
  <si>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</si>
  <si>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</si>
  <si>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</si>
  <si>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</si>
  <si>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</si>
  <si>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</si>
  <si>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</si>
  <si>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</si>
  <si>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</si>
  <si>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</si>
  <si>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</si>
  <si>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</si>
  <si>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</si>
  <si>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</si>
  <si>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</si>
  <si>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</si>
  <si>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</si>
  <si>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</si>
  <si>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</si>
  <si>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</si>
  <si>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</si>
  <si>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</si>
  <si>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</si>
  <si>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</si>
  <si>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</si>
  <si>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</si>
  <si>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</si>
  <si>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</si>
  <si>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</si>
  <si>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</si>
  <si>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</si>
  <si>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</si>
  <si>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</si>
  <si>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</si>
  <si>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</si>
  <si>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</si>
  <si>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</si>
  <si>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</si>
  <si>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</si>
  <si>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</si>
  <si>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</si>
  <si>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</si>
  <si>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</si>
  <si>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</si>
  <si>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</si>
  <si>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</si>
  <si>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</si>
  <si>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</si>
  <si>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</si>
  <si>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</si>
  <si>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</si>
  <si>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</si>
  <si>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</si>
  <si>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</si>
  <si>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</si>
  <si>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</si>
  <si>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</si>
  <si>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</si>
  <si>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</si>
  <si>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</si>
  <si>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</si>
  <si>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</si>
  <si>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</si>
  <si>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</si>
  <si>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</si>
  <si>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</si>
  <si>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</si>
  <si>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</si>
  <si>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</si>
  <si>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</si>
  <si>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</si>
  <si>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</si>
  <si>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</si>
  <si>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</si>
  <si>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</si>
  <si>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</si>
  <si>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</si>
  <si>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</si>
  <si>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</si>
  <si>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</si>
  <si>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</si>
  <si>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</si>
  <si>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</si>
  <si>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</si>
  <si>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</si>
  <si>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</si>
  <si>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</si>
  <si>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</si>
  <si>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</si>
  <si>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</si>
  <si>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</si>
  <si>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</si>
  <si>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</si>
  <si>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</si>
  <si>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</si>
  <si>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</si>
  <si>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</si>
  <si>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</si>
  <si>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</si>
  <si>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</si>
  <si>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</si>
  <si>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</si>
  <si>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</si>
  <si>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</si>
  <si>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</si>
  <si>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</si>
  <si>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</si>
  <si>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</si>
  <si>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</si>
  <si>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</si>
  <si>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</si>
  <si>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</si>
  <si>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</si>
  <si>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</si>
  <si>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</si>
  <si>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</si>
  <si>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</si>
  <si>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</si>
  <si>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</si>
  <si>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</si>
  <si>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</si>
  <si>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</si>
  <si>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</si>
  <si>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</si>
  <si>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</si>
  <si>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</si>
  <si>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</si>
  <si>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</si>
  <si>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</si>
  <si>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</si>
  <si>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</si>
  <si>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</si>
  <si>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</si>
  <si>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</si>
  <si>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</si>
  <si>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</si>
  <si>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</si>
  <si>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</si>
  <si>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</si>
  <si>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</si>
  <si>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</si>
  <si>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</si>
  <si>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</si>
  <si>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</si>
  <si>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</si>
  <si>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</si>
  <si>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</si>
  <si>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</si>
  <si>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</si>
  <si>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</si>
  <si>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</si>
  <si>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</si>
  <si>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</si>
  <si>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</si>
  <si>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</si>
  <si>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</si>
  <si>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</si>
  <si>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</si>
  <si>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</si>
  <si>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</si>
  <si>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</si>
  <si>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</si>
  <si>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</si>
  <si>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</si>
  <si>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</si>
  <si>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</si>
  <si>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</si>
  <si>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</si>
  <si>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</si>
  <si>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</si>
  <si>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</si>
  <si>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</si>
  <si>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</si>
  <si>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</si>
  <si>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</si>
  <si>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</si>
  <si>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</si>
  <si>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</si>
  <si>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</si>
  <si>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</si>
  <si>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</si>
  <si>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</si>
  <si>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</si>
  <si>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</si>
  <si>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</si>
  <si>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</si>
  <si>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</si>
  <si>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</si>
  <si>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</si>
  <si>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</si>
  <si>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</si>
  <si>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</si>
  <si>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</si>
  <si>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</si>
  <si>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</si>
  <si>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</si>
  <si>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</si>
  <si>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</si>
  <si>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</si>
  <si>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</si>
  <si>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</si>
  <si>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</si>
  <si>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</si>
  <si>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</si>
  <si>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</si>
  <si>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</si>
  <si>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</si>
  <si>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</si>
  <si>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</si>
  <si>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</si>
  <si>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</si>
  <si>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</si>
  <si>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</si>
  <si>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</si>
  <si>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</si>
  <si>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</si>
  <si>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</si>
  <si>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</si>
  <si>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</si>
  <si>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</si>
  <si>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</si>
  <si>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</si>
  <si>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</si>
  <si>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</si>
  <si>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</si>
  <si>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</si>
  <si>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</si>
  <si>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</si>
  <si>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</si>
  <si>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</si>
  <si>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</si>
  <si>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</si>
  <si>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</si>
  <si>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</si>
  <si>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</si>
  <si>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</si>
  <si>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</si>
  <si>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</si>
  <si>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</si>
  <si>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</si>
  <si>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</si>
  <si>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</si>
  <si>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</si>
  <si>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</si>
  <si>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</si>
  <si>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</si>
  <si>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</si>
  <si>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</si>
  <si>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</si>
  <si>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</si>
  <si>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</si>
  <si>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</si>
  <si>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</si>
  <si>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</si>
  <si>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</si>
  <si>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</si>
  <si>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</si>
  <si>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</si>
  <si>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</si>
  <si>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</si>
  <si>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</si>
  <si>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</si>
  <si>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</si>
  <si>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</si>
  <si>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</si>
  <si>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</si>
  <si>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</si>
  <si>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</si>
  <si>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</si>
  <si>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</si>
  <si>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</si>
  <si>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</si>
  <si>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</si>
  <si>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</si>
  <si>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</si>
  <si>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</si>
  <si>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</si>
  <si>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</si>
  <si>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</si>
  <si>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</si>
  <si>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</si>
  <si>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</si>
  <si>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</si>
  <si>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</si>
  <si>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</si>
  <si>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</si>
  <si>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</si>
  <si>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</si>
  <si>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</si>
  <si>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</si>
  <si>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</si>
  <si>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</si>
  <si>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</si>
  <si>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</si>
  <si>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</si>
  <si>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</si>
  <si>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</si>
  <si>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</si>
  <si>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</si>
  <si>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</si>
  <si>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</si>
  <si>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</si>
  <si>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</si>
  <si>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</si>
  <si>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</si>
  <si>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</si>
  <si>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</si>
  <si>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</si>
  <si>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</si>
  <si>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</si>
  <si>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</si>
  <si>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</si>
  <si>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</si>
  <si>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</si>
  <si>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</si>
  <si>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</si>
  <si>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</si>
  <si>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</si>
  <si>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</si>
  <si>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</si>
  <si>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</si>
  <si>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</si>
  <si>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</si>
  <si>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</si>
  <si>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</si>
  <si>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</si>
  <si>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</si>
  <si>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</si>
  <si>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</si>
  <si>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</si>
  <si>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</si>
  <si>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</si>
  <si>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</si>
  <si>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</si>
  <si>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</si>
  <si>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</si>
  <si>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</si>
  <si>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</si>
  <si>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</si>
  <si>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</si>
  <si>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</si>
  <si>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</si>
  <si>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</si>
  <si>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</si>
  <si>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</si>
  <si>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</si>
  <si>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</si>
  <si>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</si>
  <si>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</si>
  <si>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</si>
  <si>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</si>
  <si>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</si>
  <si>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</si>
  <si>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</si>
  <si>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</si>
  <si>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</si>
  <si>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</si>
  <si>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</si>
  <si>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</si>
  <si>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</si>
  <si>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</si>
  <si>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</si>
  <si>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</si>
  <si>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</si>
  <si>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</si>
  <si>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</si>
  <si>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</si>
  <si>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</si>
  <si>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</si>
  <si>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</si>
  <si>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</si>
  <si>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</si>
  <si>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</si>
  <si>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</si>
  <si>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</si>
  <si>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</si>
  <si>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</si>
  <si>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</si>
  <si>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</si>
  <si>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</si>
  <si>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</si>
  <si>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</si>
  <si>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</si>
  <si>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</si>
  <si>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</si>
  <si>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</si>
  <si>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</si>
  <si>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</si>
  <si>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</si>
  <si>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</si>
  <si>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</si>
  <si>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</si>
  <si>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</si>
  <si>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</si>
  <si>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</si>
  <si>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</si>
  <si>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</si>
  <si>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</si>
  <si>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</si>
  <si>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</si>
  <si>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</si>
  <si>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</si>
  <si>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</si>
  <si>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</si>
  <si>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</si>
  <si>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</si>
  <si>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</si>
  <si>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</si>
  <si>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</si>
  <si>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</si>
  <si>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</si>
  <si>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</si>
  <si>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</si>
  <si>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</si>
  <si>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</si>
  <si>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</si>
  <si>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</si>
  <si>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</si>
  <si>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</si>
  <si>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</si>
  <si>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</si>
  <si>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</si>
  <si>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</si>
  <si>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</si>
  <si>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</si>
  <si>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</si>
  <si>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</si>
  <si>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</si>
  <si>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</si>
  <si>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</si>
  <si>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</si>
  <si>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</si>
  <si>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</si>
  <si>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</si>
  <si>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</si>
  <si>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</si>
  <si>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</si>
  <si>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</si>
  <si>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</si>
  <si>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</si>
  <si>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</si>
  <si>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</si>
  <si>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</si>
  <si>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</si>
  <si>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</si>
  <si>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</si>
  <si>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</si>
  <si>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</si>
  <si>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</si>
  <si>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</si>
  <si>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</si>
  <si>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</si>
  <si>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</si>
  <si>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</si>
  <si>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</si>
  <si>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</si>
  <si>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</si>
  <si>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</si>
  <si>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</si>
  <si>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</si>
  <si>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</si>
  <si>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</si>
  <si>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</si>
  <si>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</si>
  <si>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</si>
  <si>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</si>
  <si>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</si>
  <si>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</si>
  <si>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</si>
  <si>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</si>
  <si>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</si>
  <si>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</si>
  <si>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</si>
  <si>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</si>
  <si>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</si>
  <si>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</si>
  <si>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</si>
  <si>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</si>
  <si>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</si>
  <si>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</si>
  <si>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</si>
  <si>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</si>
  <si>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</si>
  <si>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</si>
  <si>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</si>
  <si>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</si>
  <si>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</si>
  <si>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</si>
  <si>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</si>
  <si>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</si>
  <si>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</si>
  <si>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</si>
  <si>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</si>
  <si>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</si>
  <si>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</si>
  <si>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</si>
  <si>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</si>
  <si>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</si>
  <si>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</si>
  <si>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</si>
  <si>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</si>
  <si>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</si>
  <si>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</si>
  <si>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</si>
  <si>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</si>
  <si>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</si>
  <si>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</si>
  <si>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</si>
  <si>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</si>
  <si>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</si>
  <si>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</si>
  <si>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</si>
  <si>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</si>
  <si>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</si>
  <si>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</si>
  <si>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</si>
  <si>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</si>
  <si>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</si>
  <si>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</si>
  <si>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</si>
  <si>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</si>
  <si>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</si>
  <si>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</si>
  <si>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</si>
  <si>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</si>
  <si>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</si>
  <si>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</si>
  <si>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</si>
  <si>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</si>
  <si>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</si>
  <si>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</si>
  <si>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</si>
  <si>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</si>
  <si>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</si>
  <si>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</si>
  <si>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</si>
  <si>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</si>
  <si>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</si>
  <si>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</si>
  <si>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</si>
  <si>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</si>
  <si>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</si>
  <si>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</si>
  <si>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</si>
  <si>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</si>
  <si>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</si>
  <si>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</si>
  <si>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</si>
  <si>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</si>
  <si>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</si>
  <si>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</si>
  <si>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</si>
  <si>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</si>
  <si>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</si>
  <si>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</si>
  <si>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</si>
  <si>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</si>
  <si>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</si>
  <si>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</si>
  <si>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</si>
  <si>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</si>
  <si>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</si>
  <si>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</si>
  <si>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</si>
  <si>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</si>
  <si>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</si>
  <si>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</si>
  <si>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</si>
  <si>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</si>
  <si>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</si>
  <si>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</si>
  <si>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</si>
  <si>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</si>
  <si>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</si>
  <si>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</si>
  <si>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</si>
  <si>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</si>
  <si>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</si>
  <si>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</si>
  <si>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</si>
  <si>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</si>
  <si>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</si>
  <si>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</si>
  <si>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</si>
  <si>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</si>
  <si>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</si>
  <si>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</si>
  <si>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</si>
  <si>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</si>
  <si>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</si>
  <si>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</si>
  <si>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</si>
  <si>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</si>
  <si>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</si>
  <si>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</si>
  <si>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</si>
  <si>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</si>
  <si>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</si>
  <si>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</si>
  <si>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</si>
  <si>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</si>
  <si>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</si>
  <si>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</si>
  <si>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</si>
  <si>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</si>
  <si>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</si>
  <si>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</si>
  <si>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</si>
  <si>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</si>
  <si>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</si>
  <si>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</si>
  <si>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</si>
  <si>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</si>
  <si>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</si>
  <si>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</si>
  <si>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</si>
  <si>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</si>
  <si>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</si>
  <si>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</si>
  <si>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</si>
  <si>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</si>
  <si>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</si>
  <si>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</si>
  <si>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</si>
  <si>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</si>
  <si>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</si>
  <si>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</si>
  <si>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</si>
  <si>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</si>
  <si>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</si>
  <si>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</si>
  <si>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</si>
  <si>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</si>
  <si>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</si>
  <si>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</si>
  <si>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</si>
  <si>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</si>
  <si>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</si>
  <si>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</si>
  <si>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</si>
  <si>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</si>
  <si>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</si>
  <si>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</si>
  <si>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</si>
  <si>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</si>
  <si>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</si>
  <si>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</si>
  <si>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</si>
  <si>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</si>
  <si>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</si>
  <si>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</si>
  <si>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</si>
  <si>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</si>
  <si>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</si>
  <si>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</si>
  <si>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</si>
  <si>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</si>
  <si>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</si>
  <si>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</si>
  <si>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</si>
  <si>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</si>
  <si>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</si>
  <si>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</si>
  <si>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</si>
  <si>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</si>
  <si>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</si>
  <si>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</si>
  <si>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</si>
  <si>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</si>
  <si>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</si>
  <si>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</si>
  <si>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</si>
  <si>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</si>
  <si>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</si>
  <si>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</si>
  <si>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</si>
  <si>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</si>
  <si>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</si>
  <si>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</si>
  <si>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</si>
  <si>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</si>
  <si>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</si>
  <si>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</si>
  <si>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</si>
  <si>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</si>
  <si>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</si>
  <si>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</si>
  <si>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</si>
  <si>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</si>
  <si>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</si>
  <si>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</si>
  <si>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</si>
  <si>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</si>
  <si>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</si>
  <si>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</si>
  <si>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</si>
  <si>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</si>
  <si>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</si>
  <si>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</si>
  <si>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</si>
  <si>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</si>
  <si>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</si>
  <si>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</si>
  <si>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</si>
  <si>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</si>
  <si>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</si>
  <si>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</si>
  <si>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</si>
  <si>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</si>
  <si>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</si>
  <si>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</si>
  <si>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</si>
  <si>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</si>
  <si>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</si>
  <si>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</si>
  <si>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</si>
  <si>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</si>
  <si>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</si>
  <si>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</si>
  <si>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</si>
  <si>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</si>
  <si>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</si>
  <si>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</si>
  <si>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</si>
  <si>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</si>
  <si>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</si>
  <si>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</si>
  <si>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</si>
  <si>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</si>
  <si>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</si>
  <si>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</si>
  <si>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</si>
  <si>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</si>
  <si>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</si>
  <si>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</si>
  <si>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</si>
  <si>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</si>
  <si>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</si>
  <si>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</si>
  <si>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</si>
  <si>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</si>
  <si>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</si>
  <si>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</si>
  <si>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</si>
  <si>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</si>
  <si>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</si>
  <si>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</si>
  <si>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</si>
  <si>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</si>
  <si>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</si>
  <si>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</si>
  <si>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</si>
  <si>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</si>
  <si>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</si>
  <si>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</si>
  <si>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</si>
  <si>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</si>
  <si>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</si>
  <si>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</si>
  <si>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</si>
  <si>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</si>
  <si>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</si>
  <si>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</si>
  <si>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</si>
  <si>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</si>
  <si>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</si>
  <si>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</si>
  <si>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</si>
  <si>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</si>
  <si>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</si>
  <si>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</si>
  <si>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</si>
  <si>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</si>
  <si>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</si>
  <si>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</si>
  <si>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</si>
  <si>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</si>
  <si>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</si>
  <si>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</si>
  <si>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</si>
  <si>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</si>
  <si>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</si>
  <si>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</si>
  <si>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</si>
  <si>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</si>
  <si>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</si>
  <si>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</si>
  <si>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</si>
  <si>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</si>
  <si>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</si>
  <si>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</si>
  <si>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</si>
  <si>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</si>
  <si>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</si>
  <si>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</si>
  <si>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</si>
  <si>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</si>
  <si>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</si>
  <si>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</si>
  <si>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</si>
  <si>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</si>
  <si>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</si>
  <si>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</si>
  <si>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</si>
  <si>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</si>
  <si>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</si>
  <si>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</si>
  <si>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</si>
  <si>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</si>
  <si>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</si>
  <si>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</si>
  <si>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</si>
  <si>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</si>
  <si>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</si>
  <si>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</si>
  <si>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</si>
  <si>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</si>
  <si>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</si>
  <si>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</si>
  <si>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</si>
  <si>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</si>
  <si>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</si>
  <si>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</si>
  <si>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</si>
  <si>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</si>
  <si>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</si>
  <si>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</si>
  <si>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</si>
  <si>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</si>
  <si>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</si>
  <si>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</si>
  <si>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</si>
  <si>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</si>
  <si>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</si>
  <si>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</si>
  <si>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</si>
  <si>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</si>
  <si>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</si>
  <si>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</si>
  <si>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</si>
  <si>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</si>
  <si>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</si>
  <si>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</si>
  <si>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</si>
  <si>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</si>
  <si>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</si>
  <si>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</si>
  <si>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</si>
  <si>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</si>
  <si>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</si>
  <si>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</si>
  <si>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</si>
  <si>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</si>
  <si>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</si>
  <si>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</si>
  <si>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</si>
  <si>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</si>
  <si>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</si>
  <si>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</si>
  <si>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</si>
  <si>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</si>
  <si>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</si>
  <si>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</si>
  <si>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</si>
  <si>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</si>
  <si>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</si>
  <si>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</si>
  <si>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</si>
  <si>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</si>
  <si>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</si>
  <si>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</si>
  <si>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</si>
  <si>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</si>
  <si>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</si>
  <si>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</si>
  <si>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</si>
  <si>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</si>
  <si>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</si>
  <si>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</si>
  <si>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</si>
  <si>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</si>
  <si>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</si>
  <si>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</si>
  <si>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</si>
  <si>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</si>
  <si>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</si>
  <si>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</si>
  <si>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</si>
  <si>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</si>
  <si>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</si>
  <si>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</si>
  <si>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</si>
  <si>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</si>
  <si>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</si>
  <si>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</si>
  <si>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</si>
  <si>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</si>
  <si>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</si>
  <si>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</si>
  <si>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</si>
  <si>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</si>
  <si>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</si>
  <si>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</si>
  <si>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</si>
  <si>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</si>
  <si>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</si>
  <si>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</si>
  <si>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</si>
  <si>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</si>
  <si>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</si>
  <si>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</si>
  <si>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</si>
  <si>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</si>
  <si>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</si>
  <si>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</si>
  <si>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</si>
  <si>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</si>
  <si>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</si>
  <si>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</si>
  <si>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</si>
  <si>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</si>
  <si>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</si>
  <si>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</si>
  <si>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</si>
  <si>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</si>
  <si>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</si>
  <si>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</si>
  <si>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</si>
  <si>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</si>
  <si>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</si>
  <si>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</si>
  <si>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</si>
  <si>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</si>
  <si>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</si>
  <si>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</si>
  <si>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</si>
  <si>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</si>
  <si>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</si>
  <si>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</si>
  <si>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</si>
  <si>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</si>
  <si>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</si>
  <si>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</si>
  <si>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</si>
  <si>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</si>
  <si>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</si>
  <si>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</si>
  <si>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</si>
  <si>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</si>
  <si>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</si>
  <si>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</si>
  <si>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</si>
  <si>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</si>
  <si>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</si>
  <si>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</si>
  <si>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</si>
  <si>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</si>
  <si>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</si>
  <si>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</si>
  <si>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</si>
  <si>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</si>
  <si>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</si>
  <si>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</si>
  <si>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</si>
  <si>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</si>
  <si>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</si>
  <si>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</si>
  <si>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</si>
  <si>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</si>
  <si>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</si>
  <si>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</si>
  <si>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</si>
  <si>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</si>
  <si>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</si>
  <si>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</si>
  <si>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</si>
  <si>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</si>
  <si>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</si>
  <si>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</si>
  <si>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</si>
  <si>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</si>
  <si>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</si>
  <si>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</si>
  <si>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</si>
  <si>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</si>
  <si>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</si>
  <si>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</si>
  <si>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</si>
  <si>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</si>
  <si>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</si>
  <si>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</si>
  <si>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</si>
  <si>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</si>
  <si>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</si>
  <si>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</si>
  <si>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</si>
  <si>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</si>
  <si>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</si>
  <si>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</si>
  <si>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</si>
  <si>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</si>
  <si>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</si>
  <si>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</si>
  <si>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</si>
  <si>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</si>
  <si>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</si>
  <si>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</si>
  <si>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</si>
  <si>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</si>
  <si>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</si>
  <si>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</si>
  <si>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</si>
  <si>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</si>
  <si>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</si>
  <si>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</si>
  <si>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</si>
  <si>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</si>
  <si>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</si>
  <si>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</si>
  <si>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</si>
  <si>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</si>
  <si>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</si>
  <si>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</si>
  <si>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</si>
  <si>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</si>
  <si>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</si>
  <si>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</si>
  <si>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</si>
  <si>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</si>
  <si>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</si>
  <si>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</si>
  <si>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</si>
  <si>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</si>
  <si>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</si>
  <si>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</si>
  <si>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</si>
  <si>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</si>
  <si>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</si>
  <si>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</si>
  <si>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</si>
  <si>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</si>
  <si>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</si>
  <si>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</si>
  <si>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</si>
  <si>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</si>
  <si>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</si>
  <si>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</si>
  <si>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</si>
  <si>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</si>
  <si>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</si>
  <si>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</si>
  <si>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</si>
  <si>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</si>
  <si>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</si>
  <si>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</si>
  <si>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</si>
  <si>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</si>
  <si>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</si>
  <si>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</si>
  <si>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</si>
  <si>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</si>
  <si>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</si>
  <si>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</si>
  <si>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</si>
  <si>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</si>
  <si>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</si>
  <si>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</si>
  <si>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</si>
  <si>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</si>
  <si>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</si>
  <si>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</si>
  <si>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</si>
  <si>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</si>
  <si>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</si>
  <si>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</si>
  <si>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</si>
  <si>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</si>
  <si>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</si>
  <si>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</si>
  <si>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</si>
  <si>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</si>
  <si>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</si>
  <si>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</si>
  <si>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</si>
  <si>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</si>
  <si>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</si>
  <si>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</si>
  <si>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</si>
  <si>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</si>
  <si>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</si>
  <si>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</si>
  <si>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</si>
  <si>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</si>
  <si>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</si>
  <si>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</si>
  <si>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</si>
  <si>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</si>
  <si>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</si>
  <si>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</si>
  <si>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</si>
  <si>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</si>
  <si>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</si>
  <si>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</si>
  <si>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</si>
  <si>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</si>
  <si>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</si>
  <si>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</si>
  <si>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</si>
  <si>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</si>
  <si>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</si>
  <si>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</si>
  <si>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</si>
  <si>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</si>
  <si>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</si>
  <si>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</si>
  <si>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</si>
  <si>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</si>
  <si>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</si>
  <si>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</si>
  <si>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</si>
  <si>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</si>
  <si>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</si>
  <si>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</si>
  <si>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</si>
  <si>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</si>
  <si>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</si>
  <si>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</si>
  <si>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</si>
  <si>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</si>
  <si>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</si>
  <si>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</si>
  <si>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</si>
  <si>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</si>
  <si>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</si>
  <si>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</si>
  <si>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</si>
  <si>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</si>
  <si>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</si>
  <si>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</si>
  <si>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</si>
  <si>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</si>
  <si>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</si>
  <si>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</si>
  <si>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</si>
  <si>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</si>
  <si>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</si>
  <si>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</si>
  <si>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</si>
  <si>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</si>
  <si>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</si>
  <si>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</si>
  <si>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</si>
  <si>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</si>
  <si>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</si>
  <si>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</si>
  <si>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</si>
  <si>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</si>
  <si>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</si>
  <si>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</si>
  <si>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</si>
  <si>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</si>
  <si>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</si>
  <si>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</si>
  <si>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</si>
  <si>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</si>
  <si>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</si>
  <si>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</si>
  <si>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</si>
  <si>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</si>
  <si>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</si>
  <si>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</si>
  <si>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</si>
  <si>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</si>
  <si>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</si>
  <si>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</si>
  <si>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</si>
  <si>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</si>
  <si>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</si>
  <si>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</si>
  <si>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</si>
  <si>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</si>
  <si>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</si>
  <si>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</si>
  <si>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</si>
  <si>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</si>
  <si>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</si>
  <si>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</si>
  <si>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</si>
  <si>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</si>
  <si>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</si>
  <si>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</si>
  <si>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</si>
  <si>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</si>
  <si>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</si>
  <si>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</si>
  <si>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</si>
  <si>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</si>
  <si>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</si>
  <si>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</si>
  <si>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</si>
  <si>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</si>
  <si>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</si>
  <si>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</si>
  <si>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</si>
  <si>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</si>
  <si>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</si>
  <si>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</si>
  <si>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</si>
  <si>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</si>
  <si>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</si>
  <si>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</si>
  <si>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</si>
  <si>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</si>
  <si>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</si>
  <si>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</si>
  <si>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</si>
  <si>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</si>
  <si>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</si>
  <si>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</si>
  <si>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</si>
  <si>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</si>
  <si>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</si>
  <si>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</si>
  <si>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</si>
  <si>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</si>
  <si>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</si>
  <si>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</si>
  <si>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</si>
  <si>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</si>
  <si>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</si>
  <si>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</si>
  <si>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</si>
  <si>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</si>
  <si>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</si>
  <si>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</si>
  <si>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</si>
  <si>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</si>
  <si>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</si>
  <si>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</si>
  <si>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</si>
  <si>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</si>
  <si>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</si>
  <si>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</si>
  <si>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</si>
  <si>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</si>
  <si>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</si>
  <si>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</si>
  <si>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</si>
  <si>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</si>
  <si>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</si>
  <si>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</si>
  <si>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</si>
  <si>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</si>
  <si>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</si>
  <si>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</si>
  <si>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</si>
  <si>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</si>
  <si>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</si>
  <si>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</si>
  <si>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</si>
  <si>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</si>
  <si>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</si>
  <si>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</si>
  <si>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</si>
  <si>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</si>
  <si>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</si>
  <si>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</si>
  <si>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</si>
  <si>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</si>
  <si>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</si>
  <si>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</si>
  <si>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</si>
  <si>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</si>
  <si>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</si>
  <si>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</si>
  <si>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</si>
  <si>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</si>
  <si>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</si>
  <si>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</si>
  <si>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</si>
  <si>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</si>
  <si>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</si>
  <si>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</si>
  <si>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</si>
  <si>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</si>
  <si>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</si>
  <si>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</si>
  <si>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</si>
  <si>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</si>
  <si>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</si>
  <si>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</si>
  <si>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</si>
  <si>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</si>
  <si>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</si>
  <si>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</si>
  <si>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</si>
  <si>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</si>
  <si>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</si>
  <si>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</si>
  <si>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</si>
  <si>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</si>
  <si>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</si>
  <si>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</si>
  <si>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</si>
  <si>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</si>
  <si>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</si>
  <si>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</si>
  <si>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</si>
  <si>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</si>
  <si>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</si>
  <si>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</si>
  <si>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</si>
  <si>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</si>
  <si>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</si>
  <si>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</si>
  <si>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</si>
  <si>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</si>
  <si>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</si>
  <si>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</si>
  <si>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</si>
  <si>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</si>
  <si>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</si>
  <si>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</si>
  <si>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</si>
  <si>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</si>
  <si>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</si>
  <si>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</si>
  <si>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</si>
  <si>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</si>
  <si>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</si>
  <si>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</si>
  <si>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</si>
  <si>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</si>
  <si>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</si>
  <si>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</si>
  <si>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</si>
  <si>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</si>
  <si>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</si>
  <si>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</si>
  <si>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</si>
  <si>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</si>
  <si>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</si>
  <si>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</si>
  <si>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</si>
  <si>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</si>
  <si>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</si>
  <si>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</si>
  <si>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</si>
  <si>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</si>
  <si>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</si>
  <si>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</si>
  <si>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</si>
  <si>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</si>
  <si>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</si>
  <si>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</si>
  <si>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</si>
  <si>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</si>
  <si>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</si>
  <si>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</si>
  <si>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</si>
  <si>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</si>
  <si>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</si>
  <si>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</si>
  <si>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</si>
  <si>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</si>
  <si>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</si>
  <si>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</si>
  <si>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</si>
  <si>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</si>
  <si>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</si>
  <si>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</si>
  <si>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</si>
  <si>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</si>
  <si>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</si>
  <si>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</si>
  <si>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</si>
  <si>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</si>
  <si>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</si>
  <si>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</si>
  <si>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</si>
  <si>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</si>
  <si>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</si>
  <si>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</si>
  <si>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</si>
  <si>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</si>
  <si>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</si>
  <si>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</si>
  <si>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</si>
  <si>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</si>
  <si>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</si>
  <si>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</si>
  <si>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</si>
  <si>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</si>
  <si>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</si>
  <si>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</si>
  <si>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</si>
  <si>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</si>
  <si>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</si>
  <si>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</si>
  <si>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</si>
  <si>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</si>
  <si>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</si>
  <si>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</si>
  <si>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</si>
  <si>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</si>
  <si>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</si>
  <si>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</si>
  <si>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</si>
  <si>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</si>
  <si>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</si>
  <si>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</si>
  <si>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</si>
  <si>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</si>
  <si>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</si>
  <si>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</si>
  <si>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</si>
  <si>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</si>
  <si>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</si>
  <si>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</si>
  <si>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</si>
  <si>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</si>
  <si>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</si>
  <si>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</si>
  <si>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</si>
  <si>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</si>
  <si>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</si>
  <si>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</si>
  <si>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</si>
  <si>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</si>
  <si>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</si>
  <si>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</si>
  <si>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</si>
  <si>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</si>
  <si>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</si>
  <si>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</si>
  <si>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</si>
  <si>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</si>
  <si>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</si>
  <si>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</si>
  <si>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</si>
  <si>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</si>
  <si>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</si>
  <si>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</si>
  <si>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</si>
  <si>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</si>
  <si>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</si>
  <si>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</si>
  <si>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</si>
  <si>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</si>
  <si>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</si>
  <si>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</si>
  <si>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</si>
  <si>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</si>
  <si>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</si>
  <si>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</si>
  <si>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</si>
  <si>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</si>
  <si>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</si>
  <si>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</si>
  <si>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</si>
  <si>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</si>
  <si>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</si>
  <si>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</si>
  <si>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</si>
  <si>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</si>
  <si>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</si>
  <si>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</si>
  <si>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</si>
  <si>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</si>
  <si>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</si>
  <si>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</si>
  <si>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</si>
  <si>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</si>
  <si>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</si>
  <si>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</si>
  <si>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</si>
  <si>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</si>
  <si>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</si>
  <si>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</si>
  <si>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</si>
  <si>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</si>
  <si>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</si>
  <si>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</si>
  <si>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</si>
  <si>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</si>
  <si>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</si>
  <si>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</si>
  <si>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</si>
  <si>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</si>
  <si>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</si>
  <si>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</si>
  <si>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</si>
  <si>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</si>
  <si>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</si>
  <si>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</si>
  <si>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</si>
  <si>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</si>
  <si>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</si>
  <si>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</si>
  <si>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</si>
  <si>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</si>
  <si>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</si>
  <si>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</si>
  <si>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</si>
  <si>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</si>
  <si>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</si>
  <si>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</si>
  <si>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</si>
  <si>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</si>
  <si>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</si>
  <si>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</si>
  <si>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</si>
  <si>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</si>
  <si>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</si>
  <si>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</si>
  <si>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</si>
  <si>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</si>
  <si>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</si>
  <si>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</si>
  <si>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</si>
  <si>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</si>
  <si>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</si>
  <si>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</si>
  <si>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</si>
  <si>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</si>
  <si>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</si>
  <si>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</si>
  <si>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</si>
  <si>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</si>
  <si>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</si>
  <si>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</si>
  <si>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</si>
  <si>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</si>
  <si>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</si>
  <si>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</si>
  <si>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</si>
  <si>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</si>
  <si>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</si>
  <si>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</si>
  <si>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</si>
  <si>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</si>
  <si>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</si>
  <si>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</si>
  <si>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</si>
  <si>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</si>
  <si>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</si>
  <si>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</si>
  <si>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</si>
  <si>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</si>
  <si>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</si>
  <si>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</si>
  <si>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</si>
  <si>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</si>
  <si>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</si>
  <si>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</si>
  <si>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</si>
  <si>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</si>
  <si>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</si>
  <si>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</si>
  <si>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</si>
  <si>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</si>
  <si>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</si>
  <si>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</si>
  <si>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</si>
  <si>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</si>
  <si>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</si>
  <si>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</si>
  <si>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</si>
  <si>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</si>
  <si>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</si>
  <si>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</si>
  <si>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</si>
  <si>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</si>
  <si>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</si>
  <si>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</si>
  <si>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</si>
  <si>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</si>
  <si>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</si>
  <si>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</si>
  <si>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</si>
  <si>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</si>
  <si>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</si>
  <si>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</si>
  <si>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</si>
  <si>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</si>
  <si>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</si>
  <si>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</si>
  <si>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</si>
  <si>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</si>
  <si>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</si>
  <si>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</si>
  <si>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</si>
  <si>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</si>
  <si>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</si>
  <si>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</si>
  <si>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</si>
  <si>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</si>
  <si>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</si>
  <si>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</si>
  <si>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</si>
  <si>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</si>
  <si>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</si>
  <si>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</si>
  <si>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</si>
  <si>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</si>
  <si>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</si>
  <si>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</si>
  <si>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</si>
  <si>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</si>
  <si>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</si>
  <si>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</si>
  <si>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</si>
  <si>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</si>
  <si>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</si>
  <si>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</si>
  <si>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</si>
  <si>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</si>
  <si>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</si>
  <si>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</si>
  <si>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</si>
  <si>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</si>
  <si>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</si>
  <si>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</si>
  <si>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</si>
  <si>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</si>
  <si>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</si>
  <si>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</si>
  <si>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</si>
  <si>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</si>
  <si>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</si>
  <si>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</si>
  <si>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</si>
  <si>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</si>
  <si>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</si>
  <si>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</si>
  <si>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</si>
  <si>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</si>
  <si>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</si>
  <si>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</si>
  <si>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</si>
  <si>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</si>
  <si>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</si>
  <si>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</si>
  <si>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</si>
  <si>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</si>
  <si>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</si>
  <si>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</si>
  <si>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</si>
  <si>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</si>
  <si>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</si>
  <si>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</si>
  <si>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</si>
  <si>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</si>
  <si>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</si>
  <si>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</si>
  <si>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</si>
  <si>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</si>
  <si>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</si>
  <si>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</si>
  <si>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</si>
  <si>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</si>
  <si>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</si>
  <si>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</si>
  <si>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</si>
  <si>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</si>
  <si>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</si>
  <si>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</si>
  <si>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</si>
  <si>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</si>
  <si>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</si>
  <si>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</si>
  <si>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</si>
  <si>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</si>
  <si>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</si>
  <si>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</si>
  <si>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</si>
  <si>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</si>
  <si>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</si>
  <si>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</si>
  <si>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</si>
  <si>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</si>
  <si>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</si>
  <si>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</si>
  <si>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</si>
  <si>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</si>
  <si>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</si>
  <si>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</si>
  <si>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</si>
  <si>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</si>
  <si>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</si>
  <si>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</si>
  <si>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</si>
  <si>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</si>
  <si>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</si>
  <si>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</si>
  <si>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</si>
  <si>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</si>
  <si>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</si>
  <si>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</si>
  <si>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</si>
  <si>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</si>
  <si>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</si>
  <si>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</si>
  <si>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</si>
  <si>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</si>
  <si>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</si>
  <si>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</si>
  <si>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</si>
  <si>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</si>
  <si>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</si>
  <si>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</si>
  <si>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</si>
  <si>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</si>
  <si>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</si>
  <si>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</si>
  <si>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</si>
  <si>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</si>
  <si>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</si>
  <si>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</si>
  <si>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</si>
  <si>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</si>
  <si>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</si>
  <si>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</si>
  <si>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</si>
  <si>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</si>
  <si>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</si>
  <si>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</si>
  <si>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</si>
  <si>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</si>
  <si>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</si>
  <si>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</si>
  <si>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</si>
  <si>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</si>
  <si>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</si>
  <si>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</si>
  <si>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</si>
  <si>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</si>
  <si>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</si>
  <si>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</si>
  <si>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</si>
  <si>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</si>
  <si>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</si>
  <si>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</si>
  <si>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</si>
  <si>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</si>
  <si>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</si>
  <si>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</si>
  <si>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</si>
  <si>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</si>
  <si>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</si>
  <si>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</si>
  <si>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</si>
  <si>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</si>
  <si>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</si>
  <si>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</si>
  <si>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</si>
  <si>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</si>
  <si>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</si>
  <si>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</si>
  <si>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</si>
  <si>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</si>
  <si>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</si>
  <si>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</si>
  <si>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</si>
  <si>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</si>
  <si>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</si>
  <si>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</si>
  <si>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</si>
  <si>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</si>
  <si>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</si>
  <si>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</si>
  <si>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</si>
  <si>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</si>
  <si>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</si>
  <si>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</si>
  <si>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</si>
  <si>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</si>
  <si>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</si>
  <si>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</si>
  <si>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</si>
  <si>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</si>
  <si>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</si>
  <si>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</si>
  <si>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</si>
  <si>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</si>
  <si>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</si>
  <si>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</si>
  <si>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</si>
  <si>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</si>
  <si>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</si>
  <si>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</si>
  <si>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</si>
  <si>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</si>
  <si>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</si>
  <si>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</si>
  <si>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</si>
  <si>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</si>
  <si>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</si>
  <si>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</si>
  <si>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</si>
  <si>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</si>
  <si>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</si>
  <si>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</si>
  <si>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</si>
  <si>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</si>
  <si>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</si>
  <si>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</si>
  <si>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</si>
  <si>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</si>
  <si>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</si>
  <si>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</si>
  <si>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</si>
  <si>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</si>
  <si>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</si>
  <si>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</si>
  <si>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</si>
  <si>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</si>
  <si>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</si>
  <si>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</si>
  <si>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</si>
  <si>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</si>
  <si>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</si>
  <si>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</si>
  <si>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</si>
  <si>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</si>
  <si>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</si>
  <si>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</si>
  <si>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</si>
  <si>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</si>
  <si>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</si>
  <si>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</si>
  <si>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</si>
  <si>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</si>
  <si>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</si>
  <si>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</si>
  <si>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</si>
  <si>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</si>
  <si>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</si>
  <si>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</si>
  <si>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</si>
  <si>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</si>
  <si>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</si>
  <si>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</si>
  <si>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</si>
  <si>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</si>
  <si>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</si>
  <si>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</si>
  <si>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</si>
  <si>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</si>
  <si>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</si>
  <si>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</si>
  <si>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</si>
  <si>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</si>
  <si>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</si>
  <si>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</si>
  <si>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</si>
  <si>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</si>
  <si>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</si>
  <si>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</si>
  <si>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</si>
  <si>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</si>
  <si>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</si>
  <si>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</si>
  <si>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</si>
  <si>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</si>
  <si>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</si>
  <si>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</si>
  <si>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</si>
  <si>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</si>
  <si>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</si>
  <si>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</si>
  <si>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</si>
  <si>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</si>
  <si>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</si>
  <si>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</si>
  <si>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</si>
  <si>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</si>
  <si>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</si>
  <si>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</si>
  <si>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</si>
  <si>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</si>
  <si>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</si>
  <si>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</si>
  <si>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</si>
  <si>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</si>
  <si>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</si>
  <si>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</si>
  <si>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</si>
  <si>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</si>
  <si>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</si>
  <si>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</si>
  <si>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</si>
  <si>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</si>
  <si>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</si>
  <si>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</si>
  <si>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</si>
  <si>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</si>
  <si>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</si>
  <si>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</si>
  <si>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</si>
  <si>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</si>
  <si>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</si>
  <si>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</si>
  <si>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</si>
  <si>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</si>
  <si>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</si>
  <si>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</si>
  <si>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</si>
  <si>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</si>
  <si>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</si>
  <si>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</si>
  <si>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</si>
  <si>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</si>
  <si>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</si>
  <si>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</si>
  <si>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</si>
  <si>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</si>
  <si>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</si>
  <si>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</si>
  <si>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</si>
  <si>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</si>
  <si>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</si>
  <si>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</si>
  <si>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</si>
  <si>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</si>
  <si>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</si>
  <si>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</si>
  <si>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</si>
  <si>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</si>
  <si>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</si>
  <si>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</si>
  <si>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</si>
  <si>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</si>
  <si>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</si>
  <si>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</si>
  <si>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</si>
  <si>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</si>
  <si>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</si>
  <si>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</si>
  <si>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</si>
  <si>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</si>
  <si>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</si>
  <si>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</si>
  <si>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</si>
  <si>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</si>
  <si>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</si>
  <si>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</si>
  <si>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</si>
  <si>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</si>
  <si>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</si>
  <si>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</si>
  <si>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</si>
  <si>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</si>
  <si>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</si>
  <si>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</si>
  <si>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</si>
  <si>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</si>
  <si>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</si>
  <si>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</si>
  <si>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</si>
  <si>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</si>
  <si>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</si>
  <si>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</si>
  <si>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</si>
  <si>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</si>
  <si>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</si>
  <si>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</si>
  <si>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</si>
  <si>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</si>
  <si>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</si>
  <si>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</si>
  <si>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</si>
  <si>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</si>
  <si>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</si>
  <si>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</si>
  <si>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</si>
  <si>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</si>
  <si>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</si>
  <si>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</si>
  <si>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</si>
  <si>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</si>
  <si>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</si>
  <si>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</si>
  <si>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</si>
  <si>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</si>
  <si>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</si>
  <si>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</si>
  <si>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</si>
  <si>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</si>
  <si>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</si>
  <si>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</si>
  <si>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</si>
  <si>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</si>
  <si>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</si>
  <si>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</si>
  <si>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</si>
  <si>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</si>
  <si>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</si>
  <si>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</si>
  <si>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</si>
  <si>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</si>
  <si>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</si>
  <si>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</si>
  <si>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</si>
  <si>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</si>
  <si>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</si>
  <si>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</si>
  <si>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</si>
  <si>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</si>
  <si>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</si>
  <si>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</si>
  <si>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</si>
  <si>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</si>
  <si>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</si>
  <si>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</si>
  <si>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</si>
  <si>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</si>
  <si>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</si>
  <si>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</si>
  <si>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</si>
  <si>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</si>
  <si>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</si>
  <si>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</si>
  <si>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</si>
  <si>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</si>
  <si>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</si>
  <si>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</si>
  <si>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</si>
  <si>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</si>
  <si>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</si>
  <si>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</si>
  <si>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</si>
  <si>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</si>
  <si>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</si>
  <si>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</si>
  <si>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</si>
  <si>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</si>
  <si>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</si>
  <si>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</si>
  <si>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</si>
  <si>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</si>
  <si>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</si>
  <si>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</si>
  <si>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</si>
  <si>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</si>
  <si>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</si>
  <si>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</si>
  <si>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</si>
  <si>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</si>
  <si>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</si>
  <si>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</si>
  <si>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</si>
  <si>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</si>
  <si>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</si>
  <si>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</si>
  <si>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</si>
  <si>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</si>
  <si>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</si>
  <si>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</si>
  <si>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</si>
  <si>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</si>
  <si>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</si>
  <si>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</si>
  <si>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</si>
  <si>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</si>
  <si>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</si>
  <si>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</si>
  <si>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</si>
  <si>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</si>
  <si>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</si>
  <si>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</si>
  <si>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</si>
  <si>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</si>
  <si>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</si>
  <si>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</si>
  <si>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</si>
  <si>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</si>
  <si>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</si>
  <si>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</si>
  <si>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</si>
  <si>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</si>
  <si>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</si>
  <si>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</si>
  <si>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</si>
  <si>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</si>
  <si>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</si>
  <si>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</si>
  <si>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</si>
  <si>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</si>
  <si>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</si>
  <si>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</si>
  <si>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</si>
  <si>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</si>
  <si>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</si>
  <si>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</si>
  <si>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</si>
  <si>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</si>
  <si>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</si>
  <si>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</si>
  <si>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</si>
  <si>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</si>
  <si>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</si>
  <si>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</si>
  <si>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</si>
  <si>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</si>
  <si>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</si>
  <si>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</si>
  <si>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</si>
  <si>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</si>
  <si>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</si>
  <si>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</si>
  <si>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</si>
  <si>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</si>
  <si>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</si>
  <si>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</si>
  <si>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</si>
  <si>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</si>
  <si>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</si>
  <si>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</si>
  <si>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</si>
  <si>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</si>
  <si>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</si>
  <si>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</si>
  <si>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</si>
  <si>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</si>
  <si>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</si>
  <si>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</si>
  <si>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</si>
  <si>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</si>
  <si>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</si>
  <si>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</si>
  <si>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</si>
  <si>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</si>
  <si>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</si>
  <si>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</si>
  <si>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</si>
  <si>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</si>
  <si>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</si>
  <si>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</si>
  <si>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</si>
  <si>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</si>
  <si>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</si>
  <si>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</si>
  <si>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</si>
  <si>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</si>
  <si>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</si>
  <si>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</si>
  <si>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</si>
  <si>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</si>
  <si>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</si>
  <si>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</si>
  <si>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</si>
  <si>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</si>
  <si>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</si>
  <si>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</si>
  <si>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</si>
  <si>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</si>
  <si>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</si>
  <si>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</si>
  <si>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</si>
  <si>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</si>
  <si>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</si>
  <si>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</si>
  <si>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</si>
  <si>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</si>
  <si>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</si>
  <si>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</si>
  <si>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</si>
  <si>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</si>
  <si>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</si>
  <si>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</si>
  <si>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</si>
  <si>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</si>
  <si>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</si>
  <si>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</si>
  <si>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</si>
  <si>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</si>
  <si>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</si>
  <si>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</si>
  <si>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</si>
  <si>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</si>
  <si>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</si>
  <si>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</si>
  <si>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</si>
  <si>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</si>
  <si>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</si>
  <si>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</si>
  <si>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</si>
  <si>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</si>
  <si>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</si>
  <si>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</si>
  <si>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</si>
  <si>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</si>
  <si>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</si>
  <si>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</si>
  <si>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</si>
  <si>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</si>
  <si>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</si>
  <si>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</si>
  <si>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</si>
  <si>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</si>
  <si>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</si>
  <si>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</si>
  <si>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</si>
  <si>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</si>
  <si>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</si>
  <si>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</si>
  <si>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</si>
  <si>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</si>
  <si>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</si>
  <si>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</si>
  <si>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</si>
  <si>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</si>
  <si>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</si>
  <si>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</si>
  <si>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</si>
  <si>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</si>
  <si>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</si>
  <si>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</si>
  <si>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</si>
  <si>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</si>
  <si>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</si>
  <si>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</si>
  <si>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</si>
  <si>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</si>
  <si>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</si>
  <si>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</si>
  <si>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</si>
  <si>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</si>
  <si>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</si>
  <si>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</si>
  <si>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</si>
  <si>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</si>
  <si>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</si>
  <si>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</si>
  <si>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</si>
  <si>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</si>
  <si>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</si>
  <si>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</si>
  <si>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</si>
  <si>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</si>
  <si>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</si>
  <si>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</si>
  <si>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</si>
  <si>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</si>
  <si>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</si>
  <si>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</si>
  <si>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</si>
  <si>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</si>
  <si>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</si>
  <si>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</si>
  <si>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</si>
  <si>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</si>
  <si>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</si>
  <si>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</si>
  <si>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</si>
  <si>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</si>
  <si>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</si>
  <si>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</si>
  <si>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</si>
  <si>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</si>
  <si>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</si>
  <si>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</si>
  <si>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</si>
  <si>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</si>
  <si>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</si>
  <si>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</si>
  <si>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</si>
  <si>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</si>
  <si>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</si>
  <si>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</si>
  <si>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</si>
  <si>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</si>
  <si>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</si>
  <si>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</si>
  <si>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</si>
  <si>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</si>
  <si>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</si>
  <si>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</si>
  <si>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</si>
  <si>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</si>
  <si>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</si>
  <si>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</si>
  <si>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</si>
  <si>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</si>
  <si>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</si>
  <si>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</si>
  <si>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</si>
  <si>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</si>
  <si>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</si>
  <si>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</si>
  <si>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</si>
  <si>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</si>
  <si>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</si>
  <si>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</si>
  <si>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</si>
  <si>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</si>
  <si>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</si>
  <si>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</si>
  <si>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</si>
  <si>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</si>
  <si>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</si>
  <si>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</si>
  <si>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</si>
  <si>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</si>
  <si>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</si>
  <si>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</si>
  <si>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</si>
  <si>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</si>
  <si>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</si>
  <si>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</si>
  <si>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</si>
  <si>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</si>
  <si>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</si>
  <si>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</si>
  <si>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</si>
  <si>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</si>
  <si>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</si>
  <si>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</si>
  <si>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</si>
  <si>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</si>
  <si>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</si>
  <si>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</si>
  <si>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</si>
  <si>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</si>
  <si>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</si>
  <si>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</si>
  <si>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</si>
  <si>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</si>
  <si>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</si>
  <si>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</si>
  <si>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</si>
  <si>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</si>
  <si>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</si>
  <si>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</si>
  <si>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</si>
  <si>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</si>
  <si>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</si>
  <si>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</si>
  <si>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</si>
  <si>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</si>
  <si>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</si>
  <si>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</si>
  <si>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</si>
  <si>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</si>
  <si>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</si>
  <si>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</si>
  <si>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</si>
  <si>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</si>
  <si>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</si>
  <si>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</si>
  <si>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</si>
  <si>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</si>
  <si>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</si>
  <si>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</si>
  <si>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</si>
  <si>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</si>
  <si>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</si>
  <si>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</si>
  <si>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</si>
  <si>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</si>
  <si>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</si>
  <si>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</si>
  <si>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</si>
  <si>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</si>
  <si>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</si>
  <si>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</si>
  <si>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</si>
  <si>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</si>
  <si>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</si>
  <si>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</si>
  <si>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</si>
  <si>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</si>
  <si>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</si>
  <si>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</si>
  <si>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</si>
  <si>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</si>
  <si>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</si>
  <si>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</si>
  <si>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</si>
  <si>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</si>
  <si>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</si>
  <si>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</si>
  <si>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</si>
  <si>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</si>
  <si>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</si>
  <si>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</si>
  <si>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</si>
  <si>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</si>
  <si>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</si>
  <si>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</si>
  <si>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</si>
  <si>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</si>
  <si>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</si>
  <si>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</si>
  <si>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</si>
  <si>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</si>
  <si>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</si>
  <si>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</si>
  <si>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</si>
  <si>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</si>
  <si>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</si>
  <si>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</si>
  <si>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</si>
  <si>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</si>
  <si>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</si>
  <si>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</si>
  <si>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</si>
  <si>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</si>
  <si>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</si>
  <si>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</si>
  <si>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</si>
  <si>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</si>
  <si>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</si>
  <si>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</si>
  <si>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</si>
  <si>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</si>
  <si>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</si>
  <si>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</si>
  <si>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</si>
  <si>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</si>
  <si>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</si>
  <si>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</si>
  <si>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</si>
  <si>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</si>
  <si>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</si>
  <si>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</si>
  <si>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</si>
  <si>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</si>
  <si>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</si>
  <si>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</si>
  <si>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</si>
  <si>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</si>
  <si>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</si>
  <si>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</si>
  <si>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</si>
  <si>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</si>
  <si>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</si>
  <si>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</si>
  <si>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</si>
  <si>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</si>
  <si>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</si>
  <si>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</si>
  <si>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</si>
  <si>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</si>
  <si>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</si>
  <si>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</si>
  <si>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</si>
  <si>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</si>
  <si>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</si>
  <si>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</si>
  <si>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</si>
  <si>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</si>
  <si>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</si>
  <si>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</si>
  <si>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</si>
  <si>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</si>
  <si>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</si>
  <si>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</si>
  <si>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</si>
  <si>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</si>
  <si>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</si>
  <si>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</si>
  <si>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</si>
  <si>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</si>
  <si>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</si>
  <si>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</si>
  <si>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</si>
  <si>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</si>
  <si>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</si>
  <si>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</si>
  <si>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</si>
  <si>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</si>
  <si>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</si>
  <si>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</si>
  <si>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</si>
  <si>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</si>
  <si>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</si>
  <si>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</si>
  <si>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</si>
  <si>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</si>
  <si>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</si>
  <si>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</si>
  <si>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</si>
  <si>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</si>
  <si>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</si>
  <si>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</si>
  <si>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</si>
  <si>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</si>
  <si>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</si>
  <si>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</si>
  <si>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</si>
  <si>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</si>
  <si>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</si>
  <si>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</si>
  <si>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</si>
  <si>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</si>
  <si>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</si>
  <si>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</si>
  <si>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</si>
  <si>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</si>
  <si>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</si>
  <si>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</si>
  <si>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</si>
  <si>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</si>
  <si>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</si>
  <si>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</si>
  <si>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</si>
  <si>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</si>
  <si>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</si>
  <si>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</si>
  <si>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</si>
  <si>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</si>
  <si>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</si>
  <si>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</si>
  <si>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</si>
  <si>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</si>
  <si>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</si>
  <si>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</si>
  <si>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</si>
  <si>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</si>
  <si>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</si>
  <si>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</si>
  <si>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</si>
  <si>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</si>
  <si>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</si>
  <si>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</si>
  <si>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</si>
  <si>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</si>
  <si>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</si>
  <si>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</si>
  <si>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</si>
  <si>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</si>
  <si>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</si>
  <si>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</si>
  <si>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</si>
  <si>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</si>
  <si>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</si>
  <si>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</si>
  <si>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</si>
  <si>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</si>
  <si>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</si>
  <si>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</si>
  <si>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</si>
  <si>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</si>
  <si>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</si>
  <si>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</si>
  <si>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</si>
  <si>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</si>
  <si>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</si>
  <si>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</si>
  <si>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</si>
  <si>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</si>
  <si>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</si>
  <si>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</si>
  <si>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</si>
  <si>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</si>
  <si>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</si>
  <si>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</si>
  <si>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</si>
  <si>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</si>
  <si>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</si>
  <si>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</si>
  <si>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</si>
  <si>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</si>
  <si>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</si>
  <si>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</si>
  <si>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</si>
  <si>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</si>
  <si>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</si>
  <si>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</si>
  <si>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</si>
  <si>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</si>
  <si>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</si>
  <si>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</si>
  <si>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</si>
  <si>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</si>
  <si>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</si>
  <si>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</si>
  <si>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</si>
  <si>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</si>
  <si>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</si>
  <si>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</si>
  <si>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</si>
  <si>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</si>
  <si>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</si>
  <si>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</si>
  <si>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</si>
  <si>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</si>
  <si>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</si>
  <si>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</si>
  <si>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</si>
  <si>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</si>
  <si>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</si>
  <si>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</si>
  <si>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</si>
  <si>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</si>
  <si>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</si>
  <si>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</si>
  <si>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</si>
  <si>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</si>
  <si>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</si>
  <si>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</si>
  <si>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</si>
  <si>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</si>
  <si>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</si>
  <si>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</si>
  <si>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</si>
  <si>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</si>
  <si>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</si>
  <si>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</si>
  <si>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</si>
  <si>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</si>
  <si>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</si>
  <si>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</si>
  <si>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</si>
  <si>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</si>
  <si>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</si>
  <si>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</si>
  <si>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</si>
  <si>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</si>
  <si>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</si>
  <si>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</si>
  <si>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</si>
  <si>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</si>
  <si>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</si>
  <si>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</si>
  <si>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</si>
  <si>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</si>
  <si>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</si>
  <si>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</si>
  <si>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</si>
  <si>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</si>
  <si>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</si>
  <si>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</si>
  <si>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</si>
  <si>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</si>
  <si>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</si>
  <si>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</si>
  <si>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</si>
  <si>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</si>
  <si>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</si>
  <si>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</si>
  <si>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</si>
  <si>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</si>
  <si>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</si>
  <si>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</si>
  <si>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</si>
  <si>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</si>
  <si>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</si>
  <si>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</si>
  <si>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</si>
  <si>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</si>
  <si>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</si>
  <si>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</si>
  <si>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</si>
  <si>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</si>
  <si>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</si>
  <si>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</si>
  <si>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</si>
  <si>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</si>
  <si>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</si>
  <si>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</si>
  <si>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</si>
  <si>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</si>
  <si>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</si>
  <si>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</si>
  <si>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</si>
  <si>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</si>
  <si>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</si>
  <si>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</si>
  <si>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</si>
  <si>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</si>
  <si>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</si>
  <si>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</si>
  <si>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</si>
  <si>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</si>
  <si>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</si>
  <si>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</si>
  <si>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</si>
  <si>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</si>
  <si>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</si>
  <si>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</si>
  <si>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</si>
  <si>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</si>
  <si>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</si>
  <si>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</si>
  <si>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</si>
  <si>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</si>
  <si>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</si>
  <si>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</si>
  <si>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</si>
  <si>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</si>
  <si>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</si>
  <si>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</si>
  <si>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</si>
  <si>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</si>
  <si>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</si>
  <si>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</si>
  <si>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</si>
  <si>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</si>
  <si>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</si>
  <si>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</si>
  <si>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</si>
  <si>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</si>
  <si>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</si>
  <si>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</si>
  <si>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</si>
  <si>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</si>
  <si>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</si>
  <si>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</si>
  <si>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</si>
  <si>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</si>
  <si>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</si>
  <si>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</si>
  <si>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</si>
  <si>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</si>
  <si>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</si>
  <si>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</si>
  <si>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</si>
  <si>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</si>
  <si>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</si>
  <si>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</si>
  <si>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</si>
  <si>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</si>
  <si>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</si>
  <si>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</si>
  <si>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</si>
  <si>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</si>
  <si>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</si>
  <si>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</si>
  <si>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</si>
  <si>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</si>
  <si>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</si>
  <si>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</si>
  <si>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</si>
  <si>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</si>
  <si>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</si>
  <si>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</si>
  <si>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</si>
  <si>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</si>
  <si>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</si>
  <si>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</si>
  <si>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</si>
  <si>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</si>
  <si>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</si>
  <si>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</si>
  <si>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</si>
  <si>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</si>
  <si>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</si>
  <si>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</si>
  <si>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</si>
  <si>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</si>
  <si>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</si>
  <si>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</si>
  <si>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</si>
  <si>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</si>
  <si>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</si>
  <si>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</si>
  <si>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</si>
  <si>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</si>
  <si>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</si>
  <si>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</si>
  <si>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</si>
  <si>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</si>
  <si>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</si>
  <si>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</si>
  <si>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</si>
  <si>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</si>
  <si>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</si>
  <si>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</si>
  <si>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</si>
  <si>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</si>
  <si>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</si>
  <si>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</si>
  <si>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</si>
  <si>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</si>
  <si>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</si>
  <si>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</si>
  <si>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</si>
  <si>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</si>
  <si>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</si>
  <si>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</si>
  <si>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</si>
  <si>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</si>
  <si>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</si>
  <si>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</si>
  <si>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</si>
  <si>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</si>
  <si>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</si>
  <si>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</si>
  <si>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</si>
  <si>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</si>
  <si>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</si>
  <si>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</si>
  <si>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</si>
  <si>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</si>
  <si>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</si>
  <si>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</si>
  <si>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</si>
  <si>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</si>
  <si>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</si>
  <si>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</si>
  <si>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</si>
  <si>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</si>
  <si>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</si>
  <si>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</si>
  <si>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</si>
  <si>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</si>
  <si>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</si>
  <si>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</si>
  <si>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</si>
  <si>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</si>
  <si>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</si>
  <si>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</si>
  <si>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</si>
  <si>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</si>
  <si>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</si>
  <si>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</si>
  <si>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</si>
  <si>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</si>
  <si>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</si>
  <si>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</si>
  <si>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</si>
  <si>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</si>
  <si>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</si>
  <si>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</si>
  <si>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</si>
  <si>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</si>
  <si>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</si>
  <si>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</si>
  <si>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</si>
  <si>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</si>
  <si>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</si>
  <si>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</si>
  <si>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</si>
  <si>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</si>
  <si>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</si>
  <si>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</si>
  <si>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</si>
  <si>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</si>
  <si>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</si>
  <si>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</si>
  <si>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</si>
  <si>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</si>
  <si>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</si>
  <si>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</si>
  <si>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</si>
  <si>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</si>
  <si>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</si>
  <si>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</si>
  <si>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</si>
  <si>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</si>
  <si>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</si>
  <si>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</si>
  <si>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</si>
  <si>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</si>
  <si>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</si>
  <si>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</si>
  <si>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</si>
  <si>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</si>
  <si>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</si>
  <si>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</si>
  <si>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</si>
  <si>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</si>
  <si>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</si>
  <si>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</si>
  <si>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</si>
  <si>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</si>
  <si>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</si>
  <si>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</si>
  <si>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</si>
  <si>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</si>
  <si>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</si>
  <si>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</si>
  <si>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</si>
  <si>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</si>
  <si>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</si>
  <si>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</si>
  <si>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</si>
  <si>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</si>
  <si>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</si>
  <si>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</si>
  <si>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</si>
  <si>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</si>
  <si>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</si>
  <si>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</si>
  <si>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</si>
  <si>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</si>
  <si>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</si>
  <si>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</si>
  <si>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</si>
  <si>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</si>
  <si>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</si>
  <si>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</si>
  <si>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</si>
  <si>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</si>
  <si>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</si>
  <si>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</si>
  <si>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</si>
  <si>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</si>
  <si>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</si>
  <si>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</si>
  <si>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</si>
  <si>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</si>
  <si>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</si>
  <si>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</si>
  <si>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</si>
  <si>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</si>
  <si>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</si>
  <si>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</si>
  <si>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</si>
  <si>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</si>
  <si>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</si>
  <si>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</si>
  <si>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</si>
  <si>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</si>
  <si>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</si>
  <si>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</si>
  <si>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</si>
  <si>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</si>
  <si>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</si>
  <si>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</si>
  <si>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</si>
  <si>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</si>
  <si>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</si>
  <si>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</si>
  <si>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</si>
  <si>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</si>
  <si>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</si>
  <si>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</si>
  <si>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</si>
  <si>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</si>
  <si>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</si>
  <si>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</si>
  <si>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</si>
  <si>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</si>
  <si>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</si>
  <si>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</si>
  <si>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</si>
  <si>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</si>
  <si>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</si>
  <si>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</si>
  <si>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</si>
  <si>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</si>
  <si>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</si>
  <si>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</si>
  <si>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</si>
  <si>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</si>
  <si>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</si>
  <si>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</si>
  <si>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</si>
  <si>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</si>
  <si>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</si>
  <si>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</si>
  <si>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</si>
  <si>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</si>
  <si>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</si>
  <si>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</si>
  <si>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</si>
  <si>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</si>
  <si>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</si>
  <si>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</si>
  <si>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</si>
  <si>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</si>
  <si>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</si>
  <si>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</si>
  <si>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</si>
  <si>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</si>
  <si>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</si>
  <si>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</si>
  <si>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</si>
  <si>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</si>
  <si>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</si>
  <si>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</si>
  <si>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</si>
  <si>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</si>
  <si>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</si>
  <si>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</si>
  <si>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</si>
  <si>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</si>
  <si>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</si>
  <si>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</si>
  <si>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</si>
  <si>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</si>
  <si>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</si>
  <si>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</si>
  <si>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</si>
  <si>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</si>
  <si>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</si>
  <si>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</si>
  <si>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</si>
  <si>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</si>
  <si>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</si>
  <si>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</si>
  <si>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</si>
  <si>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</si>
  <si>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</si>
  <si>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</si>
  <si>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</si>
  <si>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</si>
  <si>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</si>
  <si>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</si>
  <si>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</si>
  <si>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</si>
  <si>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</si>
  <si>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</si>
  <si>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</si>
  <si>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</si>
  <si>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</si>
  <si>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</si>
  <si>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</si>
  <si>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</si>
  <si>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</si>
  <si>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</si>
  <si>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</si>
  <si>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</si>
  <si>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</si>
  <si>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</si>
  <si>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</si>
  <si>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</si>
  <si>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</si>
  <si>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</si>
  <si>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</si>
  <si>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</si>
  <si>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</si>
  <si>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</si>
  <si>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</si>
  <si>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</si>
  <si>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</si>
  <si>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</si>
  <si>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</si>
  <si>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</si>
  <si>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</si>
  <si>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</si>
  <si>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</si>
  <si>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</si>
  <si>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</si>
  <si>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</si>
  <si>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</si>
  <si>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</si>
  <si>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</si>
  <si>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</si>
  <si>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</si>
  <si>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</si>
  <si>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</si>
  <si>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</si>
  <si>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</si>
  <si>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</si>
  <si>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</si>
  <si>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</si>
  <si>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</si>
  <si>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</si>
  <si>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</si>
  <si>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</si>
  <si>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</si>
  <si>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</si>
  <si>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</si>
  <si>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</si>
  <si>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</si>
  <si>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</si>
  <si>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</si>
  <si>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</si>
  <si>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</si>
  <si>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</si>
  <si>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</si>
  <si>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</si>
  <si>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</si>
  <si>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</si>
  <si>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</si>
  <si>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</si>
  <si>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</si>
  <si>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</si>
  <si>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</si>
  <si>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</si>
  <si>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</si>
  <si>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</si>
  <si>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</si>
  <si>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</si>
  <si>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</si>
  <si>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</si>
  <si>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</si>
  <si>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</si>
  <si>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</si>
  <si>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</si>
  <si>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</si>
  <si>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</si>
  <si>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</si>
  <si>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</si>
  <si>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</si>
  <si>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</si>
  <si>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</si>
  <si>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</si>
  <si>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</si>
  <si>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</si>
  <si>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</si>
  <si>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</si>
  <si>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</si>
  <si>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</si>
  <si>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</si>
  <si>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</si>
  <si>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</si>
  <si>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</si>
  <si>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</si>
  <si>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</si>
  <si>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</si>
  <si>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</si>
  <si>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</si>
  <si>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</si>
  <si>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</si>
  <si>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</si>
  <si>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</si>
  <si>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</si>
  <si>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</si>
  <si>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</si>
  <si>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</si>
  <si>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</si>
  <si>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</si>
  <si>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</si>
  <si>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</si>
  <si>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</si>
  <si>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</si>
  <si>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</si>
  <si>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</si>
  <si>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</si>
  <si>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</si>
  <si>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</si>
  <si>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</si>
  <si>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</si>
  <si>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</si>
  <si>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</si>
  <si>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</si>
  <si>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</si>
  <si>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</si>
  <si>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</si>
  <si>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</si>
  <si>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</si>
  <si>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</si>
  <si>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</si>
  <si>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</si>
  <si>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</si>
  <si>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</si>
  <si>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</si>
  <si>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</si>
  <si>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</si>
  <si>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</si>
  <si>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</si>
  <si>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</si>
  <si>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</si>
  <si>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</si>
  <si>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</si>
  <si>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</si>
  <si>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</si>
  <si>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</si>
  <si>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</si>
  <si>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</si>
  <si>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</si>
  <si>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</si>
  <si>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</si>
  <si>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</si>
  <si>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</si>
  <si>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</si>
  <si>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</si>
  <si>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</si>
  <si>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</si>
  <si>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</si>
  <si>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</si>
  <si>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</si>
  <si>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</si>
  <si>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</si>
  <si>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</si>
  <si>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</si>
  <si>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</si>
  <si>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</si>
  <si>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</si>
  <si>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</si>
  <si>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</si>
  <si>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</si>
  <si>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</si>
  <si>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</si>
  <si>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</si>
  <si>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</si>
  <si>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</si>
  <si>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</si>
  <si>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</si>
  <si>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</si>
  <si>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</si>
  <si>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</si>
  <si>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</si>
  <si>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</si>
  <si>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</si>
  <si>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</si>
  <si>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</si>
  <si>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</si>
  <si>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</si>
  <si>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</si>
  <si>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</si>
  <si>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</si>
  <si>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</si>
  <si>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</si>
  <si>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</si>
  <si>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</si>
  <si>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</si>
  <si>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</si>
  <si>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</si>
  <si>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</si>
  <si>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</si>
  <si>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</si>
  <si>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</si>
  <si>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</si>
  <si>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</si>
  <si>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</si>
  <si>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</si>
  <si>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</si>
  <si>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</si>
  <si>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</si>
  <si>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</si>
  <si>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</si>
  <si>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</si>
  <si>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</si>
  <si>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</si>
  <si>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</si>
  <si>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</si>
  <si>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</si>
  <si>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</si>
  <si>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</si>
  <si>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</si>
  <si>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</si>
  <si>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</si>
  <si>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</si>
  <si>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</si>
  <si>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</si>
  <si>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</si>
  <si>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</si>
  <si>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</si>
  <si>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</si>
  <si>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</si>
  <si>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</si>
  <si>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</si>
  <si>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</si>
  <si>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</si>
  <si>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</si>
  <si>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</si>
  <si>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</si>
  <si>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</si>
  <si>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</si>
  <si>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</si>
  <si>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</si>
  <si>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</si>
  <si>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</si>
  <si>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</si>
  <si>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</si>
  <si>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</si>
  <si>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</si>
  <si>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</si>
  <si>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</si>
  <si>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</si>
  <si>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</si>
  <si>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</si>
  <si>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</si>
  <si>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</si>
  <si>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</si>
  <si>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</si>
  <si>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</si>
  <si>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</si>
  <si>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</si>
  <si>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</si>
  <si>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</si>
  <si>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</si>
  <si>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</si>
  <si>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</si>
  <si>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</si>
  <si>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</si>
  <si>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</si>
  <si>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</si>
  <si>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</si>
  <si>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</si>
  <si>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</si>
  <si>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</si>
  <si>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</si>
  <si>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</si>
  <si>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</si>
  <si>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</si>
  <si>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</si>
  <si>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</si>
  <si>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</si>
  <si>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</si>
  <si>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</si>
  <si>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</si>
  <si>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</si>
  <si>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</si>
  <si>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</si>
  <si>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</si>
  <si>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</si>
  <si>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</si>
  <si>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</si>
  <si>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</si>
  <si>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</si>
  <si>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</si>
  <si>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</si>
  <si>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</si>
  <si>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</si>
  <si>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</si>
  <si>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</si>
  <si>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</si>
  <si>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</si>
  <si>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</si>
  <si>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</si>
  <si>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</si>
  <si>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</si>
  <si>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</si>
  <si>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</si>
  <si>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</si>
  <si>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</si>
  <si>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</si>
  <si>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</si>
  <si>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</si>
  <si>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</si>
  <si>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</si>
  <si>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</si>
  <si>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</si>
  <si>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</si>
  <si>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</si>
  <si>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</si>
  <si>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</si>
  <si>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</si>
  <si>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</si>
  <si>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</si>
  <si>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</si>
  <si>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</si>
  <si>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</si>
  <si>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</si>
  <si>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</si>
  <si>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</si>
  <si>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</si>
  <si>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</si>
  <si>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</si>
  <si>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</si>
  <si>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</si>
  <si>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</si>
  <si>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</si>
  <si>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</si>
  <si>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</si>
  <si>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</si>
  <si>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</si>
  <si>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</si>
  <si>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</si>
  <si>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</si>
  <si>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</si>
  <si>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</si>
  <si>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</si>
  <si>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</si>
  <si>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</si>
  <si>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</si>
  <si>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</si>
  <si>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</si>
  <si>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</si>
  <si>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</si>
  <si>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</si>
  <si>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</si>
  <si>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</si>
  <si>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</si>
  <si>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</si>
  <si>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</si>
  <si>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</si>
  <si>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</si>
  <si>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</si>
  <si>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</si>
  <si>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</si>
  <si>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</si>
  <si>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</si>
  <si>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</si>
  <si>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</si>
  <si>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</si>
  <si>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</si>
  <si>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</si>
  <si>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</si>
  <si>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</si>
  <si>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</si>
  <si>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</si>
  <si>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</si>
  <si>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</si>
  <si>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</si>
  <si>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</si>
  <si>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</si>
  <si>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</si>
  <si>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</si>
  <si>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</si>
  <si>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</si>
  <si>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</si>
  <si>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</si>
  <si>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</si>
  <si>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</si>
  <si>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</si>
  <si>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</si>
  <si>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</si>
  <si>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</si>
  <si>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</si>
  <si>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</si>
  <si>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</si>
  <si>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</si>
  <si>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</si>
  <si>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</si>
  <si>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</si>
  <si>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</si>
  <si>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</si>
  <si>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</si>
  <si>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</si>
  <si>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</si>
  <si>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</si>
  <si>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</si>
  <si>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</si>
  <si>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</si>
  <si>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</si>
  <si>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</si>
  <si>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</si>
  <si>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</si>
  <si>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</si>
  <si>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</si>
  <si>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</si>
  <si>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</si>
  <si>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</si>
  <si>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</si>
  <si>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</si>
  <si>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</si>
  <si>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</si>
  <si>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</si>
  <si>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</si>
  <si>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</si>
  <si>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</si>
  <si>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</si>
  <si>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</si>
  <si>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</si>
  <si>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</si>
  <si>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</si>
  <si>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</si>
  <si>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</si>
  <si>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</si>
  <si>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</si>
  <si>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</si>
  <si>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</si>
  <si>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</si>
  <si>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</si>
  <si>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</si>
  <si>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</si>
  <si>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</si>
  <si>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</si>
  <si>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</si>
  <si>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</si>
  <si>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</si>
  <si>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</si>
  <si>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</si>
  <si>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</si>
  <si>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</si>
  <si>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</si>
  <si>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</si>
  <si>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</si>
  <si>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</si>
  <si>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</si>
  <si>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</si>
  <si>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</si>
  <si>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</si>
  <si>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</si>
  <si>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</si>
  <si>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</si>
  <si>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</si>
  <si>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</si>
  <si>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</si>
  <si>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</si>
  <si>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</si>
  <si>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</si>
  <si>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</si>
  <si>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</si>
  <si>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</si>
  <si>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</si>
  <si>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</si>
  <si>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</si>
  <si>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</si>
  <si>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</si>
  <si>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</si>
  <si>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</si>
  <si>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</si>
  <si>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</si>
  <si>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</si>
  <si>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</si>
  <si>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</si>
  <si>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</si>
  <si>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</si>
  <si>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</si>
  <si>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</si>
  <si>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</si>
  <si>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</si>
  <si>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</si>
  <si>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</si>
  <si>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</si>
  <si>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</si>
  <si>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</si>
  <si>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</si>
  <si>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</si>
  <si>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</si>
  <si>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</si>
  <si>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</si>
  <si>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</si>
  <si>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</si>
  <si>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</si>
  <si>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</si>
  <si>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</si>
  <si>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</si>
  <si>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</si>
  <si>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</si>
  <si>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</si>
  <si>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</si>
  <si>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</si>
  <si>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</si>
  <si>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</si>
  <si>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</si>
  <si>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</si>
  <si>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</si>
  <si>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</si>
  <si>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</si>
  <si>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</si>
  <si>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</si>
  <si>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</si>
  <si>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</si>
  <si>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</si>
  <si>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</si>
  <si>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</si>
  <si>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</si>
  <si>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</si>
  <si>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</si>
  <si>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</si>
  <si>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</si>
  <si>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</si>
  <si>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</si>
  <si>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</si>
  <si>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</si>
  <si>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</si>
  <si>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</si>
  <si>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</si>
  <si>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</si>
  <si>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</si>
  <si>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</si>
  <si>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</si>
  <si>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</si>
  <si>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</si>
  <si>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</si>
  <si>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</si>
  <si>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</si>
  <si>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</si>
  <si>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</si>
  <si>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</si>
  <si>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</si>
  <si>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</si>
  <si>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</si>
  <si>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</si>
  <si>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</si>
  <si>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</si>
  <si>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</si>
  <si>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</si>
  <si>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</si>
  <si>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</si>
  <si>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</si>
  <si>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</si>
  <si>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</si>
  <si>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</si>
  <si>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</si>
  <si>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</si>
  <si>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</si>
  <si>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</si>
  <si>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</si>
  <si>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</si>
  <si>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</si>
  <si>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</si>
  <si>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</si>
  <si>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</si>
  <si>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</si>
  <si>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</si>
  <si>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</si>
  <si>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</si>
  <si>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</si>
  <si>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</si>
  <si>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</si>
  <si>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</si>
  <si>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</si>
  <si>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</si>
  <si>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</si>
  <si>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</si>
  <si>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</si>
  <si>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</si>
  <si>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</si>
  <si>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</si>
  <si>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</si>
  <si>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</si>
  <si>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</si>
  <si>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</si>
  <si>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</si>
  <si>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</si>
  <si>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</si>
  <si>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</si>
  <si>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</si>
  <si>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</si>
  <si>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</si>
  <si>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</si>
  <si>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</si>
  <si>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</si>
  <si>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</si>
  <si>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</si>
  <si>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</si>
  <si>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</si>
  <si>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</si>
  <si>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</si>
  <si>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</si>
  <si>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</si>
  <si>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</si>
  <si>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</si>
  <si>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</si>
  <si>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</si>
  <si>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</si>
  <si>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</si>
  <si>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</si>
  <si>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</si>
  <si>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</si>
  <si>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</si>
  <si>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</si>
  <si>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</si>
  <si>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</si>
  <si>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</si>
  <si>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</si>
  <si>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</si>
  <si>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</si>
  <si>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</si>
  <si>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</si>
  <si>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</si>
  <si>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</si>
  <si>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</si>
  <si>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</si>
  <si>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</si>
  <si>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</si>
  <si>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</si>
  <si>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</si>
  <si>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</si>
  <si>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</si>
  <si>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</si>
  <si>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</si>
  <si>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</si>
  <si>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</si>
  <si>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</si>
  <si>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</si>
  <si>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</si>
  <si>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</si>
  <si>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</si>
  <si>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</si>
  <si>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</si>
  <si>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</si>
  <si>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</si>
  <si>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</si>
  <si>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</si>
  <si>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</si>
  <si>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</si>
  <si>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</si>
  <si>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</si>
  <si>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</si>
  <si>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</si>
  <si>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</si>
  <si>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</si>
  <si>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</si>
  <si>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</si>
  <si>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</si>
  <si>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</si>
  <si>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</si>
  <si>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</si>
  <si>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</si>
  <si>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</si>
  <si>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</si>
  <si>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</si>
  <si>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</si>
  <si>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</si>
  <si>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</si>
  <si>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</si>
  <si>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</si>
  <si>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</si>
  <si>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</si>
  <si>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</si>
  <si>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</si>
  <si>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</si>
  <si>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</si>
  <si>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</si>
  <si>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</si>
  <si>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</si>
  <si>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</si>
  <si>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</si>
  <si>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</si>
  <si>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</si>
  <si>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</si>
  <si>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</si>
  <si>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</si>
  <si>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</si>
  <si>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</si>
  <si>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</si>
  <si>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</si>
  <si>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</si>
  <si>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</si>
  <si>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</si>
  <si>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</si>
  <si>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</si>
  <si>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</si>
  <si>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</si>
  <si>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</si>
  <si>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</si>
  <si>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</si>
  <si>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</si>
  <si>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</si>
  <si>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</si>
  <si>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</si>
  <si>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</si>
  <si>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</si>
  <si>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</si>
  <si>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</si>
  <si>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</si>
  <si>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</si>
  <si>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</si>
  <si>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</si>
  <si>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</si>
  <si>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</si>
  <si>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</si>
  <si>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</si>
  <si>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</si>
  <si>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</si>
  <si>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</si>
  <si>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</si>
  <si>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</si>
  <si>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</si>
  <si>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</si>
  <si>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</si>
  <si>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</si>
  <si>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</si>
  <si>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</si>
  <si>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</si>
  <si>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</si>
  <si>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</si>
  <si>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</si>
  <si>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</si>
  <si>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</si>
  <si>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</si>
  <si>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</si>
  <si>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</si>
  <si>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</si>
  <si>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</si>
  <si>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</si>
  <si>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</si>
  <si>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</si>
  <si>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</si>
  <si>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</si>
  <si>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</si>
  <si>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</si>
  <si>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</si>
  <si>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</si>
  <si>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</si>
  <si>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</si>
  <si>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</si>
  <si>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</si>
  <si>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</si>
  <si>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</si>
  <si>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</si>
  <si>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</si>
  <si>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</si>
  <si>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</si>
  <si>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</si>
  <si>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</si>
  <si>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</si>
  <si>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</si>
  <si>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</si>
  <si>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</si>
  <si>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</si>
  <si>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</si>
  <si>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</si>
  <si>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</si>
  <si>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</si>
  <si>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</si>
  <si>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</si>
  <si>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</si>
  <si>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</si>
  <si>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</si>
  <si>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</si>
  <si>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</si>
  <si>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</si>
  <si>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</si>
  <si>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</si>
  <si>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</si>
  <si>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</si>
  <si>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</si>
  <si>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</si>
  <si>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</si>
  <si>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</si>
  <si>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</si>
  <si>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</si>
  <si>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</si>
  <si>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</si>
  <si>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</si>
  <si>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</si>
  <si>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</si>
  <si>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</si>
  <si>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</si>
  <si>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</si>
  <si>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</si>
  <si>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</si>
  <si>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</si>
  <si>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</si>
  <si>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</si>
  <si>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</si>
  <si>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</si>
  <si>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</si>
  <si>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</si>
  <si>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</si>
  <si>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</si>
  <si>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</si>
  <si>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</si>
  <si>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</si>
  <si>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</si>
  <si>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</si>
  <si>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</si>
  <si>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</si>
  <si>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</si>
  <si>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</si>
  <si>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</si>
  <si>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</si>
  <si>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</si>
  <si>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</si>
  <si>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</si>
  <si>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</si>
  <si>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</si>
  <si>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</si>
  <si>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</si>
  <si>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</si>
  <si>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</si>
  <si>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</si>
  <si>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</si>
  <si>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</si>
  <si>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</si>
  <si>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</si>
  <si>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</si>
  <si>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</si>
  <si>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</si>
  <si>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</si>
  <si>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</si>
  <si>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</si>
  <si>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</si>
  <si>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</si>
  <si>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</si>
  <si>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</si>
  <si>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</si>
  <si>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</si>
  <si>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</si>
  <si>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</si>
  <si>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</si>
  <si>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</si>
  <si>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</si>
  <si>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</si>
  <si>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</si>
  <si>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</si>
  <si>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</si>
  <si>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</si>
  <si>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</si>
  <si>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</si>
  <si>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</si>
  <si>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</si>
  <si>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</si>
  <si>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</si>
  <si>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</si>
  <si>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</si>
  <si>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</si>
  <si>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</si>
  <si>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</si>
  <si>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</si>
  <si>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</si>
  <si>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</si>
  <si>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</si>
  <si>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</si>
  <si>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</si>
  <si>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</si>
  <si>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</si>
  <si>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</si>
  <si>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</si>
  <si>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</si>
  <si>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</si>
  <si>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</si>
  <si>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</si>
  <si>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</si>
  <si>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</si>
  <si>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</si>
  <si>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</si>
  <si>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</si>
  <si>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</si>
  <si>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</si>
  <si>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</si>
  <si>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</si>
  <si>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</si>
  <si>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</si>
  <si>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</si>
  <si>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</si>
  <si>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</si>
  <si>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</si>
  <si>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</si>
  <si>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</si>
  <si>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</si>
  <si>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</si>
  <si>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</si>
  <si>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</si>
  <si>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</si>
  <si>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</si>
  <si>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</si>
  <si>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</si>
  <si>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</si>
  <si>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</si>
  <si>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</si>
  <si>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</si>
  <si>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</si>
  <si>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</si>
  <si>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</si>
  <si>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</si>
  <si>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</si>
  <si>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</si>
  <si>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</si>
  <si>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</si>
  <si>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</si>
  <si>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</si>
  <si>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</si>
  <si>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</si>
  <si>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</si>
  <si>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</si>
  <si>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</si>
  <si>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</si>
  <si>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</si>
  <si>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</si>
  <si>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</si>
  <si>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</si>
  <si>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</si>
  <si>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</si>
  <si>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</si>
  <si>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</si>
  <si>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</si>
  <si>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</si>
  <si>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</si>
  <si>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</si>
  <si>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</si>
  <si>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</si>
  <si>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</si>
  <si>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</si>
  <si>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</si>
  <si>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</si>
  <si>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</si>
  <si>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</si>
  <si>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</si>
  <si>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</si>
  <si>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</si>
  <si>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</si>
  <si>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</si>
  <si>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</si>
  <si>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</si>
  <si>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</si>
  <si>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</si>
  <si>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</si>
  <si>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</si>
  <si>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</si>
  <si>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</si>
  <si>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</si>
  <si>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</si>
  <si>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</si>
  <si>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</si>
  <si>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</si>
  <si>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</si>
  <si>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</si>
  <si>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</si>
  <si>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</si>
  <si>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</si>
  <si>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</si>
  <si>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</si>
  <si>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</si>
  <si>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</si>
  <si>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</si>
  <si>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</si>
  <si>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</si>
  <si>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</si>
  <si>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</si>
  <si>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</si>
  <si>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</si>
  <si>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</si>
  <si>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</si>
  <si>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</si>
  <si>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</si>
  <si>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</si>
  <si>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</si>
  <si>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</si>
  <si>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</si>
  <si>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</si>
  <si>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</si>
  <si>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</si>
  <si>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</si>
  <si>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</si>
  <si>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</si>
  <si>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</si>
  <si>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</si>
  <si>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</si>
  <si>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</si>
  <si>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</si>
  <si>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</si>
  <si>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</si>
  <si>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</si>
  <si>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</si>
  <si>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</si>
  <si>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</si>
  <si>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</si>
  <si>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</si>
  <si>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</si>
  <si>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</si>
  <si>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</si>
  <si>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</si>
  <si>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</si>
  <si>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</si>
  <si>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</si>
  <si>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</si>
  <si>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</si>
  <si>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</si>
  <si>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</si>
  <si>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</si>
  <si>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</si>
  <si>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</si>
  <si>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</si>
  <si>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</si>
  <si>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</si>
  <si>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</si>
  <si>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</si>
  <si>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</si>
  <si>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</si>
  <si>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</si>
  <si>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</si>
  <si>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</si>
  <si>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</si>
  <si>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</si>
  <si>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</si>
  <si>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</si>
  <si>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</si>
  <si>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</si>
  <si>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</si>
  <si>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</si>
  <si>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</si>
  <si>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</si>
  <si>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</si>
  <si>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</si>
  <si>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</si>
  <si>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</si>
  <si>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</si>
  <si>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</si>
  <si>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</si>
  <si>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</si>
  <si>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</si>
  <si>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</si>
  <si>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</si>
  <si>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</si>
  <si>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</si>
  <si>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</si>
  <si>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</si>
  <si>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</si>
  <si>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</si>
  <si>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</si>
  <si>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</si>
  <si>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</si>
  <si>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</si>
  <si>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</si>
  <si>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</si>
  <si>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</si>
  <si>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</si>
  <si>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</si>
  <si>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</si>
  <si>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</si>
  <si>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</si>
  <si>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</si>
  <si>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</si>
  <si>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</si>
  <si>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</si>
  <si>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</si>
  <si>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</si>
  <si>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</si>
  <si>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</si>
  <si>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</si>
  <si>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</si>
  <si>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</si>
  <si>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</si>
  <si>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</si>
  <si>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</si>
  <si>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</si>
  <si>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</si>
  <si>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</si>
  <si>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</si>
  <si>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</si>
  <si>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</si>
  <si>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</si>
  <si>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</si>
  <si>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</si>
  <si>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</si>
  <si>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</si>
  <si>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</si>
  <si>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</si>
  <si>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</si>
  <si>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</si>
  <si>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</si>
  <si>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</si>
  <si>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</si>
  <si>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</si>
  <si>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</si>
  <si>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</si>
  <si>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</si>
  <si>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</si>
  <si>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</si>
  <si>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</si>
  <si>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</si>
  <si>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</si>
  <si>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</si>
  <si>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</si>
  <si>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</si>
  <si>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</si>
  <si>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</si>
  <si>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</si>
  <si>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</si>
  <si>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</si>
  <si>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</si>
  <si>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</si>
  <si>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</si>
  <si>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</si>
  <si>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</si>
  <si>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</si>
  <si>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</si>
  <si>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</si>
  <si>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</si>
  <si>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</si>
  <si>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</si>
  <si>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</si>
  <si>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</si>
  <si>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</si>
  <si>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</si>
  <si>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</si>
  <si>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</si>
  <si>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</si>
  <si>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</si>
  <si>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</si>
  <si>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</si>
  <si>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</si>
  <si>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</si>
  <si>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</si>
  <si>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</si>
  <si>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</si>
  <si>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</si>
  <si>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</si>
  <si>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</si>
  <si>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</si>
  <si>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</si>
  <si>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</si>
  <si>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</si>
  <si>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</si>
  <si>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</si>
  <si>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</si>
  <si>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</si>
  <si>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</si>
  <si>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</si>
  <si>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</si>
  <si>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</si>
  <si>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</si>
  <si>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</si>
  <si>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</si>
  <si>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</si>
  <si>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</si>
  <si>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</si>
  <si>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</si>
  <si>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</si>
  <si>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</si>
  <si>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</si>
  <si>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</si>
  <si>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</si>
  <si>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</si>
  <si>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</si>
  <si>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</si>
  <si>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</si>
  <si>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</si>
  <si>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</si>
  <si>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</si>
  <si>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</si>
  <si>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</si>
  <si>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</si>
  <si>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</si>
  <si>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</si>
  <si>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</si>
  <si>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</si>
  <si>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</si>
  <si>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</si>
  <si>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</si>
  <si>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</si>
  <si>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</si>
  <si>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</si>
  <si>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</si>
  <si>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</si>
  <si>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</si>
  <si>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</si>
  <si>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</si>
  <si>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</si>
  <si>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</si>
  <si>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</si>
  <si>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</si>
  <si>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</si>
  <si>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</si>
  <si>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</si>
  <si>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</si>
  <si>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</si>
  <si>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</si>
  <si>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</si>
  <si>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</si>
  <si>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</si>
  <si>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</si>
  <si>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</si>
  <si>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</si>
  <si>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</si>
  <si>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</si>
  <si>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</si>
  <si>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</si>
  <si>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</si>
  <si>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</si>
  <si>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</si>
  <si>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</si>
  <si>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</si>
  <si>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</si>
  <si>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</si>
  <si>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</si>
  <si>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</si>
  <si>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</si>
  <si>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</si>
  <si>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</si>
  <si>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</si>
  <si>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</si>
  <si>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</si>
  <si>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</si>
  <si>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</si>
  <si>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</si>
  <si>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</si>
  <si>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</si>
  <si>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</si>
  <si>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</si>
  <si>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</si>
  <si>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</si>
  <si>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</si>
  <si>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</si>
  <si>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</si>
  <si>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</si>
  <si>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</si>
  <si>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</si>
  <si>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</si>
  <si>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</si>
  <si>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</si>
  <si>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</si>
  <si>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</si>
  <si>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</si>
  <si>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</si>
  <si>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</si>
  <si>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</si>
  <si>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</si>
  <si>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</si>
  <si>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</si>
  <si>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</si>
  <si>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</si>
  <si>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</si>
  <si>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</si>
  <si>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</si>
  <si>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</si>
  <si>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</si>
  <si>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</si>
  <si>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</si>
  <si>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</si>
  <si>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</si>
  <si>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</si>
  <si>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</si>
  <si>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</si>
  <si>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</si>
  <si>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</si>
  <si>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</si>
  <si>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</si>
  <si>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</si>
  <si>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</si>
  <si>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</si>
  <si>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</si>
  <si>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</si>
  <si>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</si>
  <si>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</si>
  <si>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</si>
  <si>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</si>
  <si>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</si>
  <si>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</si>
  <si>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</si>
  <si>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</si>
  <si>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</si>
  <si>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</si>
  <si>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</si>
  <si>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</si>
  <si>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</si>
  <si>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</si>
  <si>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</si>
  <si>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</si>
  <si>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</si>
  <si>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</si>
  <si>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</si>
  <si>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</si>
  <si>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</si>
  <si>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</si>
  <si>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</si>
  <si>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</si>
  <si>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</si>
  <si>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</si>
  <si>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</si>
  <si>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</si>
  <si>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</si>
  <si>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</si>
  <si>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</si>
  <si>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</si>
  <si>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</si>
  <si>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</si>
  <si>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</si>
  <si>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</si>
  <si>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</si>
  <si>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</si>
  <si>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</si>
  <si>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</si>
  <si>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</si>
  <si>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</si>
  <si>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</si>
  <si>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</si>
  <si>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</si>
  <si>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</si>
  <si>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</si>
  <si>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</si>
  <si>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</si>
  <si>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</si>
  <si>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</si>
  <si>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</si>
  <si>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</si>
  <si>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</si>
  <si>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</si>
  <si>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</si>
  <si>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</si>
  <si>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</si>
  <si>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</si>
  <si>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</si>
  <si>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</si>
  <si>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</si>
  <si>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</si>
  <si>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</si>
  <si>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</si>
  <si>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</si>
  <si>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</si>
  <si>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</si>
  <si>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</si>
  <si>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</si>
  <si>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</si>
  <si>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</si>
  <si>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</si>
  <si>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</si>
  <si>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</si>
  <si>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</si>
  <si>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</si>
  <si>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</si>
  <si>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</si>
  <si>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</si>
  <si>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</si>
  <si>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</si>
  <si>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</si>
  <si>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</si>
  <si>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</si>
  <si>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</si>
  <si>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</si>
  <si>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</si>
  <si>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</si>
  <si>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</si>
  <si>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</si>
  <si>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</si>
  <si>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</si>
  <si>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</si>
  <si>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</si>
  <si>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</si>
  <si>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</si>
  <si>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</si>
  <si>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</si>
  <si>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</si>
  <si>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</si>
  <si>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</si>
  <si>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</si>
  <si>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</si>
  <si>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</si>
  <si>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</si>
  <si>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</si>
  <si>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</si>
  <si>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</si>
  <si>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</si>
  <si>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</si>
  <si>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</si>
  <si>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</si>
  <si>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</si>
  <si>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</si>
  <si>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</si>
  <si>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</si>
  <si>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</si>
  <si>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</si>
  <si>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</si>
  <si>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</si>
  <si>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</si>
  <si>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</si>
  <si>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</si>
  <si>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</si>
  <si>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</si>
  <si>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</si>
  <si>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</si>
  <si>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</si>
  <si>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</si>
  <si>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</si>
  <si>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</si>
  <si>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</si>
  <si>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</si>
  <si>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</si>
  <si>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</si>
  <si>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</si>
  <si>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</si>
  <si>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</si>
  <si>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</si>
  <si>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</si>
  <si>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</si>
  <si>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</si>
  <si>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</si>
  <si>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</si>
  <si>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</si>
  <si>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</si>
  <si>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</si>
  <si>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</si>
  <si>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</si>
  <si>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</si>
  <si>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</si>
  <si>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</si>
  <si>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</si>
  <si>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</si>
  <si>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</si>
  <si>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</si>
  <si>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</si>
  <si>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</si>
  <si>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</si>
  <si>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</si>
  <si>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</si>
  <si>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</si>
  <si>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</si>
  <si>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</si>
  <si>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</si>
  <si>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</si>
  <si>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</si>
  <si>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</si>
  <si>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</si>
  <si>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</si>
  <si>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</si>
  <si>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</si>
  <si>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</si>
  <si>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</si>
  <si>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</si>
  <si>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</si>
  <si>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</si>
  <si>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</si>
  <si>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</si>
  <si>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</si>
  <si>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</si>
  <si>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</si>
  <si>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</si>
  <si>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</si>
  <si>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</si>
  <si>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</si>
  <si>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</si>
  <si>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</si>
  <si>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</si>
  <si>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</si>
  <si>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</si>
  <si>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</si>
  <si>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</si>
  <si>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</si>
  <si>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</si>
  <si>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</si>
  <si>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</si>
  <si>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</si>
  <si>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</si>
  <si>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</si>
  <si>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</si>
  <si>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</si>
  <si>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</si>
  <si>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</si>
  <si>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</si>
  <si>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</si>
  <si>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</si>
  <si>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</si>
  <si>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</si>
  <si>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</si>
  <si>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</si>
  <si>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</si>
  <si>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</si>
  <si>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</si>
  <si>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</si>
  <si>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</si>
  <si>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</si>
  <si>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</si>
  <si>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</si>
  <si>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</si>
  <si>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</si>
  <si>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</si>
  <si>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</si>
  <si>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</si>
  <si>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</si>
  <si>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</si>
  <si>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</si>
  <si>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</si>
  <si>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</si>
  <si>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</si>
  <si>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</si>
  <si>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</si>
  <si>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</si>
  <si>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</si>
  <si>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</si>
  <si>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</si>
  <si>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</si>
  <si>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</si>
  <si>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</si>
  <si>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</si>
  <si>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</si>
  <si>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</si>
  <si>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</si>
  <si>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</si>
  <si>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</si>
  <si>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</si>
  <si>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</si>
  <si>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</si>
  <si>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</si>
  <si>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</si>
  <si>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</si>
  <si>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</si>
  <si>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</si>
  <si>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</si>
  <si>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</si>
  <si>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</si>
  <si>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</si>
  <si>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</si>
  <si>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</si>
  <si>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</si>
  <si>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</si>
  <si>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</si>
  <si>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</si>
  <si>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</si>
  <si>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</si>
  <si>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</si>
  <si>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</si>
  <si>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</si>
  <si>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</si>
  <si>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</si>
  <si>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</si>
  <si>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</si>
  <si>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</si>
  <si>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</si>
  <si>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</si>
  <si>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</si>
  <si>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</si>
  <si>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</si>
  <si>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</si>
  <si>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</si>
  <si>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</si>
  <si>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</si>
  <si>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</si>
  <si>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</si>
  <si>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</si>
  <si>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</si>
  <si>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</si>
  <si>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</si>
  <si>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</si>
  <si>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</si>
  <si>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</si>
  <si>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</si>
  <si>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</si>
  <si>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</si>
  <si>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</si>
  <si>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</si>
  <si>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</si>
  <si>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</si>
  <si>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</si>
  <si>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</si>
  <si>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</si>
  <si>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</si>
  <si>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</si>
  <si>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</si>
  <si>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</si>
  <si>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</si>
  <si>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</si>
  <si>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</si>
  <si>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</si>
  <si>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</si>
  <si>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</si>
  <si>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</si>
  <si>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</si>
  <si>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</si>
  <si>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</si>
  <si>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</si>
  <si>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</si>
  <si>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</si>
  <si>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</si>
  <si>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</si>
  <si>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</si>
  <si>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</si>
  <si>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</si>
  <si>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</si>
  <si>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</si>
  <si>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</si>
  <si>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</si>
  <si>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</si>
  <si>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</si>
  <si>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</si>
  <si>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</si>
  <si>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</si>
  <si>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</si>
  <si>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</si>
  <si>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</si>
  <si>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</si>
  <si>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</si>
  <si>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</si>
  <si>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</si>
  <si>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</si>
  <si>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</si>
  <si>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</si>
  <si>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</si>
  <si>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</si>
  <si>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</si>
  <si>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</si>
  <si>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</si>
  <si>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</si>
  <si>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</si>
  <si>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</si>
  <si>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</si>
  <si>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</si>
  <si>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</si>
  <si>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</si>
  <si>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</si>
  <si>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</si>
  <si>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</si>
  <si>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</si>
  <si>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</si>
  <si>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</si>
  <si>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</si>
  <si>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</si>
  <si>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</si>
  <si>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</si>
  <si>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</si>
  <si>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</si>
  <si>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</si>
  <si>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</si>
  <si>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</si>
  <si>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</si>
  <si>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</si>
  <si>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</si>
  <si>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</si>
  <si>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</si>
  <si>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</si>
  <si>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</si>
  <si>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</si>
  <si>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</si>
  <si>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</si>
  <si>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</si>
  <si>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</si>
  <si>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</si>
  <si>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</si>
  <si>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</si>
  <si>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</si>
  <si>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</si>
  <si>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</si>
  <si>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</si>
  <si>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</si>
  <si>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</si>
  <si>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</si>
  <si>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</si>
  <si>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</si>
  <si>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</si>
  <si>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</si>
  <si>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</si>
  <si>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</si>
  <si>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</si>
  <si>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</si>
  <si>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</si>
  <si>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</si>
  <si>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</si>
  <si>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</si>
  <si>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</si>
  <si>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</si>
  <si>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</si>
  <si>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</si>
  <si>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</si>
  <si>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</si>
  <si>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</si>
  <si>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</si>
  <si>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</si>
  <si>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</si>
  <si>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</si>
  <si>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</si>
  <si>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</si>
  <si>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</si>
  <si>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</si>
  <si>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</si>
  <si>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</si>
  <si>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</si>
  <si>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</si>
  <si>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</si>
  <si>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</si>
  <si>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</si>
  <si>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</si>
  <si>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</si>
  <si>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</si>
  <si>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</si>
  <si>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</si>
  <si>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</si>
  <si>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</si>
  <si>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</si>
  <si>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</si>
  <si>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</si>
  <si>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</si>
  <si>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</si>
  <si>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</si>
  <si>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</si>
  <si>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</si>
  <si>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</si>
  <si>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</si>
  <si>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</si>
  <si>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</si>
  <si>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</si>
  <si>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</si>
  <si>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</si>
  <si>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</si>
  <si>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</si>
  <si>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</si>
  <si>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</si>
  <si>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</si>
  <si>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</si>
  <si>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</si>
  <si>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</si>
  <si>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</si>
  <si>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</si>
  <si>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</si>
  <si>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</si>
  <si>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</si>
  <si>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</si>
  <si>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</si>
  <si>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</si>
  <si>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</si>
  <si>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</si>
  <si>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</si>
  <si>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</si>
  <si>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</si>
  <si>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</si>
  <si>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</si>
  <si>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</si>
  <si>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</si>
  <si>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</si>
  <si>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</si>
  <si>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</si>
  <si>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</si>
  <si>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</si>
  <si>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</si>
  <si>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</si>
  <si>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</si>
  <si>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</si>
  <si>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</si>
  <si>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</si>
  <si>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</si>
  <si>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</si>
  <si>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</si>
  <si>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</si>
  <si>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</si>
  <si>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</si>
  <si>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</si>
  <si>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</si>
  <si>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</si>
  <si>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</si>
  <si>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</si>
  <si>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</si>
  <si>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</si>
  <si>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</si>
  <si>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</si>
  <si>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</si>
  <si>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</si>
  <si>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</si>
  <si>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</si>
  <si>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</si>
  <si>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</si>
  <si>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</si>
  <si>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</si>
  <si>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</si>
  <si>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</si>
  <si>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</si>
  <si>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</si>
  <si>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</si>
  <si>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</si>
  <si>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</si>
  <si>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</si>
  <si>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</si>
  <si>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</si>
  <si>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</si>
  <si>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</si>
  <si>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</si>
  <si>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</si>
  <si>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</si>
  <si>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</si>
  <si>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</si>
  <si>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</si>
  <si>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</si>
  <si>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</si>
  <si>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</si>
  <si>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</si>
  <si>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</si>
  <si>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</si>
  <si>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</si>
  <si>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</si>
  <si>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</si>
  <si>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</si>
  <si>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</si>
  <si>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</si>
  <si>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</si>
  <si>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</si>
  <si>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</si>
  <si>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</si>
  <si>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</si>
  <si>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</si>
  <si>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</si>
  <si>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</si>
  <si>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</si>
  <si>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</si>
  <si>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</si>
  <si>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</si>
  <si>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</si>
  <si>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</si>
  <si>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</si>
  <si>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</si>
  <si>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</si>
  <si>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</si>
  <si>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</si>
  <si>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</si>
  <si>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</si>
  <si>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</si>
  <si>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</si>
  <si>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</si>
  <si>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</si>
  <si>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</si>
  <si>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</si>
  <si>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</si>
  <si>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</si>
  <si>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</si>
  <si>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</si>
  <si>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</si>
  <si>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</si>
  <si>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</si>
  <si>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</si>
  <si>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</si>
  <si>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</si>
  <si>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</si>
  <si>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</si>
  <si>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</si>
  <si>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</si>
  <si>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</si>
  <si>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</si>
  <si>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</si>
  <si>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</si>
  <si>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</si>
  <si>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</si>
  <si>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</si>
  <si>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</si>
  <si>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</si>
  <si>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</si>
  <si>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</si>
  <si>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</si>
  <si>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</si>
  <si>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</si>
  <si>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</si>
  <si>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</si>
  <si>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</si>
  <si>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</si>
  <si>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</si>
  <si>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</si>
  <si>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</si>
  <si>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</si>
  <si>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</si>
  <si>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</si>
  <si>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</si>
  <si>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</si>
  <si>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</si>
  <si>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</si>
  <si>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</si>
  <si>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</si>
  <si>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</si>
  <si>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</si>
  <si>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</si>
  <si>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</si>
  <si>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</si>
  <si>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</si>
  <si>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</si>
  <si>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</si>
  <si>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</si>
  <si>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</si>
  <si>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</si>
  <si>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</si>
  <si>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</si>
  <si>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</si>
  <si>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</si>
  <si>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</si>
  <si>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</si>
  <si>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</si>
  <si>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</si>
  <si>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</si>
  <si>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</si>
  <si>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</si>
  <si>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</si>
  <si>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</si>
  <si>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</si>
  <si>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</si>
  <si>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</si>
  <si>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</si>
  <si>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</si>
  <si>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</si>
  <si>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</si>
  <si>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</si>
  <si>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</si>
  <si>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</si>
  <si>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</si>
  <si>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</si>
  <si>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</si>
  <si>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</si>
  <si>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</si>
  <si>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</si>
  <si>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</si>
  <si>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</si>
  <si>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</si>
  <si>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</si>
  <si>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</si>
  <si>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</si>
  <si>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</si>
  <si>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</si>
  <si>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</si>
  <si>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</si>
  <si>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</si>
  <si>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</si>
  <si>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</si>
  <si>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</si>
  <si>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</si>
  <si>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</si>
  <si>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</si>
  <si>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</si>
  <si>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</si>
  <si>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</si>
  <si>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</si>
  <si>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</si>
  <si>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</si>
  <si>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</si>
  <si>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</si>
  <si>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</si>
  <si>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</si>
  <si>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</si>
  <si>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</si>
  <si>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</si>
  <si>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</si>
  <si>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</si>
  <si>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</si>
  <si>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</si>
  <si>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</si>
  <si>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</si>
  <si>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</si>
  <si>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</si>
  <si>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</si>
  <si>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</si>
  <si>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</si>
  <si>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</si>
  <si>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</si>
  <si>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</si>
  <si>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</si>
  <si>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</si>
  <si>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</si>
  <si>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</si>
  <si>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</si>
  <si>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</si>
  <si>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</si>
  <si>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</si>
  <si>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</si>
  <si>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</si>
  <si>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</si>
  <si>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</si>
  <si>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</si>
  <si>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</si>
  <si>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</si>
  <si>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</si>
  <si>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</si>
  <si>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</si>
  <si>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</si>
  <si>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</si>
  <si>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</si>
  <si>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</si>
  <si>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</si>
  <si>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</si>
  <si>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</si>
  <si>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</si>
  <si>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</si>
  <si>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</si>
  <si>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</si>
  <si>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</si>
  <si>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</si>
  <si>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</si>
  <si>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</si>
  <si>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</si>
  <si>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</si>
  <si>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</si>
  <si>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</si>
  <si>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</si>
  <si>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</si>
  <si>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</si>
  <si>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</si>
  <si>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</si>
  <si>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</si>
  <si>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</si>
  <si>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</si>
  <si>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</si>
  <si>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</si>
  <si>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</si>
  <si>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</si>
  <si>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</si>
  <si>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</si>
  <si>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</si>
  <si>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</si>
  <si>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</si>
  <si>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</si>
  <si>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</si>
  <si>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</si>
  <si>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</si>
  <si>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</si>
  <si>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</si>
  <si>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</si>
  <si>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</si>
  <si>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</si>
  <si>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</si>
  <si>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</si>
  <si>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</si>
  <si>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</si>
  <si>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</si>
  <si>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</si>
  <si>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</si>
  <si>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</si>
  <si>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</si>
  <si>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</si>
  <si>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</si>
  <si>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</si>
  <si>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</si>
  <si>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</si>
  <si>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</si>
  <si>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</si>
  <si>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</si>
  <si>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</si>
  <si>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</si>
  <si>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</si>
  <si>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</si>
  <si>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</si>
  <si>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</si>
  <si>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</si>
  <si>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</si>
  <si>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</si>
  <si>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</si>
  <si>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</si>
  <si>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</si>
  <si>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</si>
  <si>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</si>
  <si>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</si>
  <si>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</si>
  <si>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</si>
  <si>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</si>
  <si>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</si>
  <si>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</si>
  <si>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</si>
  <si>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</si>
  <si>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</si>
  <si>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</si>
  <si>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</si>
  <si>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</si>
  <si>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</si>
  <si>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</si>
  <si>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</si>
  <si>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</si>
  <si>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</si>
  <si>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</si>
  <si>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</si>
  <si>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</si>
  <si>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</si>
  <si>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</si>
  <si>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</si>
  <si>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</si>
  <si>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</si>
  <si>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</si>
  <si>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</si>
  <si>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</si>
  <si>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</si>
  <si>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</si>
  <si>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</si>
  <si>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</si>
  <si>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</si>
  <si>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</si>
  <si>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</si>
  <si>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</si>
  <si>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</si>
  <si>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</si>
  <si>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</si>
  <si>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</si>
  <si>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</si>
  <si>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</si>
  <si>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</si>
  <si>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</si>
  <si>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</si>
  <si>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</si>
  <si>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</si>
  <si>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</si>
  <si>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</si>
  <si>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</si>
  <si>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</si>
  <si>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</si>
  <si>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</si>
  <si>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</si>
  <si>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</si>
  <si>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</si>
  <si>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</si>
  <si>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</si>
  <si>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</si>
  <si>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</si>
  <si>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</si>
  <si>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</si>
  <si>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</si>
  <si>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</si>
  <si>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</si>
  <si>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</si>
  <si>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</si>
  <si>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</si>
  <si>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</si>
  <si>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</si>
  <si>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</si>
  <si>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</si>
  <si>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</si>
  <si>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</si>
  <si>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</si>
  <si>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</si>
  <si>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</si>
  <si>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</si>
  <si>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</si>
  <si>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</si>
  <si>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</si>
  <si>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</si>
  <si>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</si>
  <si>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</si>
  <si>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</si>
  <si>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</si>
  <si>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</si>
  <si>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</si>
  <si>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</si>
  <si>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</si>
  <si>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</si>
  <si>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</si>
  <si>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</si>
  <si>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</si>
  <si>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</si>
  <si>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</si>
  <si>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</si>
  <si>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</si>
  <si>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</si>
  <si>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</si>
  <si>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</si>
  <si>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</si>
  <si>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</si>
  <si>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</si>
  <si>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</si>
  <si>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</si>
  <si>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</si>
  <si>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</si>
  <si>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</si>
  <si>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</si>
  <si>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</si>
  <si>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</si>
  <si>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</si>
  <si>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</si>
  <si>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</si>
  <si>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</si>
  <si>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</si>
  <si>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</si>
  <si>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</si>
  <si>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</si>
  <si>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</si>
  <si>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</si>
  <si>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</si>
  <si>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</si>
  <si>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</si>
  <si>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</si>
  <si>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</si>
  <si>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</si>
  <si>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</si>
  <si>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</si>
  <si>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</si>
  <si>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</si>
  <si>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</si>
  <si>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</si>
  <si>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</si>
  <si>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</si>
  <si>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</si>
  <si>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</si>
  <si>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</si>
  <si>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</si>
  <si>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</si>
  <si>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</si>
  <si>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</si>
  <si>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</si>
  <si>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</si>
  <si>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</si>
  <si>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</si>
  <si>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</si>
  <si>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</si>
  <si>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</si>
  <si>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</si>
  <si>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</si>
  <si>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</si>
  <si>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</si>
  <si>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</si>
  <si>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</si>
  <si>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</si>
  <si>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</si>
  <si>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</si>
  <si>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</si>
  <si>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</si>
  <si>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</si>
  <si>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</si>
  <si>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</si>
  <si>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</si>
  <si>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</si>
  <si>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</si>
  <si>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</si>
  <si>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</si>
  <si>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</si>
  <si>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</si>
  <si>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</si>
  <si>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</si>
  <si>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</si>
  <si>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</si>
  <si>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</si>
  <si>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</si>
  <si>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</si>
  <si>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</si>
  <si>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</si>
  <si>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</si>
  <si>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</si>
  <si>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</si>
  <si>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</si>
  <si>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</si>
  <si>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</si>
  <si>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</si>
  <si>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</si>
  <si>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</si>
  <si>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</si>
  <si>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</si>
  <si>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</si>
  <si>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</si>
  <si>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</si>
  <si>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</si>
  <si>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</si>
  <si>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</si>
  <si>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</si>
  <si>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</si>
  <si>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</si>
  <si>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</si>
  <si>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</si>
  <si>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</si>
  <si>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</si>
  <si>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</si>
  <si>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</si>
  <si>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</si>
  <si>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</si>
  <si>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</si>
  <si>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</si>
  <si>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</si>
  <si>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</si>
  <si>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</si>
  <si>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</si>
  <si>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</si>
  <si>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</si>
  <si>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</si>
  <si>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</si>
  <si>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</si>
  <si>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</si>
  <si>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</si>
  <si>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</si>
  <si>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</si>
  <si>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</si>
  <si>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</si>
  <si>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</si>
  <si>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</si>
  <si>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</si>
  <si>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</si>
  <si>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</si>
  <si>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</si>
  <si>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</si>
  <si>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</si>
  <si>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</si>
  <si>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</si>
  <si>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</si>
  <si>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</si>
  <si>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</si>
  <si>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</si>
  <si>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</si>
  <si>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</si>
  <si>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</si>
  <si>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</si>
  <si>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</si>
  <si>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</si>
  <si>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</si>
  <si>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</si>
  <si>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</si>
  <si>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</si>
  <si>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</si>
  <si>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</si>
  <si>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</si>
  <si>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</si>
  <si>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</si>
  <si>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</si>
  <si>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</si>
  <si>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</si>
  <si>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</si>
  <si>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</si>
  <si>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</si>
  <si>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</si>
  <si>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</si>
  <si>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</si>
  <si>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</si>
  <si>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</si>
  <si>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</si>
  <si>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</si>
  <si>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</si>
  <si>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</si>
  <si>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</si>
  <si>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</si>
  <si>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</si>
  <si>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</si>
  <si>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</si>
  <si>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</si>
  <si>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</si>
  <si>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</si>
  <si>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</si>
  <si>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</si>
  <si>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</si>
  <si>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</si>
  <si>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</si>
  <si>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</si>
  <si>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</si>
  <si>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</si>
  <si>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</si>
  <si>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</si>
  <si>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</si>
  <si>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</si>
  <si>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</si>
  <si>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</si>
  <si>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</si>
  <si>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</si>
  <si>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</si>
  <si>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</si>
  <si>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</si>
  <si>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</si>
  <si>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</si>
  <si>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</si>
  <si>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</si>
  <si>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</si>
  <si>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</si>
  <si>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</si>
  <si>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</si>
  <si>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</si>
  <si>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</si>
  <si>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</si>
  <si>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</si>
  <si>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</si>
  <si>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</si>
  <si>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</si>
  <si>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</si>
  <si>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</si>
  <si>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</si>
  <si>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</si>
  <si>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</si>
  <si>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</si>
  <si>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</si>
  <si>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</si>
  <si>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</si>
  <si>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</si>
  <si>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</si>
  <si>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</si>
  <si>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</si>
  <si>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</si>
  <si>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</si>
  <si>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</si>
  <si>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</si>
  <si>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</si>
  <si>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</si>
  <si>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</si>
  <si>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</si>
  <si>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</si>
  <si>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</si>
  <si>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</si>
  <si>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</si>
  <si>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</si>
  <si>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</si>
  <si>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</si>
  <si>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</si>
  <si>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</si>
  <si>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</si>
  <si>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</si>
  <si>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</si>
  <si>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</si>
  <si>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</si>
  <si>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</si>
  <si>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</si>
  <si>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</si>
  <si>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</si>
  <si>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</si>
  <si>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</si>
  <si>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</si>
  <si>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</si>
  <si>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</si>
  <si>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</si>
  <si>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</si>
  <si>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</si>
  <si>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</si>
  <si>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</si>
  <si>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</si>
  <si>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</si>
  <si>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</si>
  <si>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</si>
  <si>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</si>
  <si>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</si>
  <si>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</si>
  <si>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</si>
  <si>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</si>
  <si>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</si>
  <si>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</si>
  <si>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</si>
  <si>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</si>
  <si>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</si>
  <si>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</si>
  <si>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</si>
  <si>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</si>
  <si>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</si>
  <si>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</si>
  <si>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</si>
  <si>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</si>
  <si>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</si>
  <si>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</si>
  <si>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</si>
  <si>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</si>
  <si>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</si>
  <si>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</si>
  <si>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</si>
  <si>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</si>
  <si>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</si>
  <si>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</si>
  <si>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</si>
  <si>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</si>
  <si>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</si>
  <si>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</si>
  <si>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</si>
  <si>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</si>
  <si>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</si>
  <si>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</si>
  <si>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</si>
  <si>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</si>
  <si>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</si>
  <si>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</si>
  <si>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</si>
  <si>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</si>
  <si>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</si>
  <si>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</si>
  <si>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</si>
  <si>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</si>
  <si>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</si>
  <si>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</si>
  <si>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</si>
  <si>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</si>
  <si>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</si>
  <si>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</si>
  <si>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</si>
  <si>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</si>
  <si>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</si>
  <si>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</si>
  <si>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</si>
  <si>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</si>
  <si>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</si>
  <si>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</si>
  <si>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</si>
  <si>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</si>
  <si>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</si>
  <si>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</si>
  <si>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</si>
  <si>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</si>
  <si>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</si>
  <si>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</si>
  <si>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</si>
  <si>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</si>
  <si>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</si>
  <si>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</si>
  <si>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</si>
  <si>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</si>
  <si>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</si>
  <si>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</si>
  <si>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</si>
  <si>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</si>
  <si>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</si>
  <si>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</si>
  <si>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</si>
  <si>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</si>
  <si>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</si>
  <si>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</si>
  <si>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</si>
  <si>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</si>
  <si>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</si>
  <si>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</si>
  <si>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</si>
  <si>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</si>
  <si>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</si>
  <si>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</si>
  <si>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</si>
  <si>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</si>
  <si>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</si>
  <si>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</si>
  <si>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</si>
  <si>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</si>
  <si>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</si>
  <si>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</si>
  <si>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</si>
  <si>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</si>
  <si>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</si>
  <si>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</si>
  <si>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</si>
  <si>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</si>
  <si>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</si>
  <si>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</si>
  <si>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</si>
  <si>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</si>
  <si>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</si>
  <si>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</si>
  <si>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</si>
  <si>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</si>
  <si>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</si>
  <si>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</si>
  <si>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</si>
  <si>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</si>
  <si>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</si>
  <si>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</si>
  <si>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</si>
  <si>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</si>
  <si>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</si>
  <si>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</si>
  <si>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</si>
  <si>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</si>
  <si>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</si>
  <si>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</si>
  <si>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</si>
  <si>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</si>
  <si>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</si>
  <si>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</si>
  <si>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</si>
  <si>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</si>
  <si>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</si>
  <si>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</si>
  <si>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</si>
  <si>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</si>
  <si>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</si>
  <si>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</si>
  <si>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</si>
  <si>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</si>
  <si>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</si>
  <si>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</si>
  <si>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</si>
  <si>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</si>
  <si>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</si>
  <si>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</si>
  <si>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</si>
  <si>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</si>
  <si>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</si>
  <si>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</si>
  <si>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</si>
  <si>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</si>
  <si>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</si>
  <si>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</si>
  <si>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</si>
  <si>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</si>
  <si>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</si>
  <si>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</si>
  <si>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</si>
  <si>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</si>
  <si>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</si>
  <si>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</si>
  <si>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</si>
  <si>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</si>
  <si>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</si>
  <si>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</si>
  <si>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</si>
  <si>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</si>
  <si>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</si>
  <si>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</si>
  <si>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</si>
  <si>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</si>
  <si>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</si>
  <si>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</si>
  <si>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</si>
  <si>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</si>
  <si>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</si>
  <si>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</si>
  <si>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</si>
  <si>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</si>
  <si>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</si>
  <si>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</si>
  <si>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</si>
  <si>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</si>
  <si>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</si>
  <si>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</si>
  <si>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</si>
  <si>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</si>
  <si>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</si>
  <si>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</si>
  <si>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</si>
  <si>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</si>
  <si>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</si>
  <si>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</si>
  <si>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</si>
  <si>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</si>
  <si>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</si>
  <si>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</si>
  <si>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</si>
  <si>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</si>
  <si>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</si>
  <si>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</si>
  <si>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</si>
  <si>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</si>
  <si>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</si>
  <si>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</si>
  <si>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</si>
  <si>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</si>
  <si>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</si>
  <si>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</si>
  <si>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</si>
  <si>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</si>
  <si>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</si>
  <si>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</si>
  <si>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</si>
  <si>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</si>
  <si>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</si>
  <si>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</si>
  <si>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</si>
  <si>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</si>
  <si>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</si>
  <si>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</si>
  <si>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</si>
  <si>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</si>
  <si>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</si>
  <si>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</si>
  <si>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</si>
  <si>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</si>
  <si>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</si>
  <si>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</si>
  <si>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</si>
  <si>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</si>
  <si>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</si>
  <si>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</si>
  <si>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</si>
  <si>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</si>
  <si>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</si>
  <si>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</si>
  <si>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</si>
  <si>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</si>
  <si>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</si>
  <si>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</si>
  <si>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</si>
  <si>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</si>
  <si>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</si>
  <si>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</si>
  <si>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</si>
  <si>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</si>
  <si>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</si>
  <si>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</si>
  <si>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</si>
  <si>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</si>
  <si>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</si>
  <si>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</si>
  <si>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</si>
  <si>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</si>
  <si>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</si>
  <si>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</si>
  <si>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</si>
  <si>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</si>
  <si>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</si>
  <si>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</si>
  <si>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</si>
  <si>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</si>
  <si>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</si>
  <si>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</si>
  <si>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</si>
  <si>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</si>
  <si>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</si>
  <si>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</si>
  <si>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</si>
  <si>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</si>
  <si>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</si>
  <si>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</si>
  <si>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</si>
  <si>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</si>
  <si>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</si>
  <si>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</si>
  <si>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</si>
  <si>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</si>
  <si>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</si>
  <si>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</si>
  <si>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</si>
  <si>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</si>
  <si>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</si>
  <si>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</si>
  <si>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</si>
  <si>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</si>
  <si>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</si>
  <si>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</si>
  <si>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</si>
  <si>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</si>
  <si>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</si>
  <si>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</si>
  <si>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</si>
  <si>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</si>
  <si>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</si>
  <si>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</si>
  <si>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</si>
  <si>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</si>
  <si>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</si>
  <si>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</si>
  <si>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</si>
  <si>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</si>
  <si>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</si>
  <si>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</si>
  <si>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</si>
  <si>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</si>
  <si>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</si>
  <si>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</si>
  <si>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</si>
  <si>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</si>
  <si>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</si>
  <si>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</si>
  <si>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</si>
  <si>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</si>
  <si>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</si>
  <si>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</si>
  <si>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</si>
  <si>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</si>
  <si>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</si>
  <si>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</si>
  <si>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</si>
  <si>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</si>
  <si>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</si>
  <si>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</si>
  <si>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</si>
  <si>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</si>
  <si>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</si>
  <si>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</si>
  <si>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</si>
  <si>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</si>
  <si>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</si>
  <si>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</si>
  <si>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</si>
  <si>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</si>
  <si>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</si>
  <si>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</si>
  <si>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</si>
  <si>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</si>
  <si>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</si>
  <si>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</si>
  <si>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</si>
  <si>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</si>
  <si>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</si>
  <si>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</si>
  <si>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</si>
  <si>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</si>
  <si>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</si>
  <si>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</si>
  <si>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</si>
  <si>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</si>
  <si>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</si>
  <si>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</si>
  <si>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</si>
  <si>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</si>
  <si>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</si>
  <si>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</si>
  <si>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</si>
  <si>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</si>
  <si>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</si>
  <si>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</si>
  <si>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</si>
  <si>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</si>
  <si>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</si>
  <si>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</si>
  <si>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</si>
  <si>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</si>
  <si>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</si>
  <si>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</si>
  <si>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</si>
  <si>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</si>
  <si>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</si>
  <si>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</si>
  <si>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</si>
  <si>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</si>
  <si>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</si>
  <si>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</si>
  <si>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</si>
  <si>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</si>
  <si>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</si>
  <si>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</si>
  <si>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</si>
  <si>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</si>
  <si>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</si>
  <si>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</si>
  <si>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</si>
  <si>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</si>
  <si>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</si>
  <si>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</si>
  <si>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</si>
  <si>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</si>
  <si>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</si>
  <si>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</si>
  <si>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</si>
  <si>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</si>
  <si>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</si>
  <si>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</si>
  <si>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</si>
  <si>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</si>
  <si>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</si>
  <si>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</si>
  <si>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</si>
  <si>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</si>
  <si>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</si>
  <si>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</si>
  <si>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</si>
  <si>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</si>
  <si>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</si>
  <si>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</si>
  <si>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</si>
  <si>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</si>
  <si>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</si>
  <si>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</si>
  <si>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</si>
  <si>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</si>
  <si>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</si>
  <si>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</si>
  <si>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</si>
  <si>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</si>
  <si>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</si>
  <si>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</si>
  <si>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</si>
  <si>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</si>
  <si>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</si>
  <si>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</si>
  <si>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</si>
  <si>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</si>
  <si>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</si>
  <si>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</si>
  <si>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</si>
  <si>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</si>
  <si>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</si>
  <si>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</si>
  <si>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</si>
  <si>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</si>
  <si>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</si>
  <si>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</si>
  <si>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</si>
  <si>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</si>
  <si>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</si>
  <si>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</si>
  <si>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</si>
  <si>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</si>
  <si>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</si>
  <si>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</si>
  <si>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</si>
  <si>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</si>
  <si>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</si>
  <si>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</si>
  <si>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</si>
  <si>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</si>
  <si>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</si>
  <si>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</si>
  <si>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</si>
  <si>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</si>
  <si>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</si>
  <si>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</si>
  <si>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</si>
  <si>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</si>
  <si>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</si>
  <si>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</si>
  <si>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</si>
  <si>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</si>
  <si>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</si>
  <si>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</si>
  <si>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</si>
  <si>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</si>
  <si>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</si>
  <si>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</si>
  <si>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</si>
  <si>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</si>
  <si>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</si>
  <si>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</si>
  <si>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</si>
  <si>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</si>
  <si>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</si>
  <si>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</si>
  <si>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</si>
  <si>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</si>
  <si>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</si>
  <si>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</si>
  <si>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</si>
  <si>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</si>
  <si>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</si>
  <si>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</si>
  <si>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</si>
  <si>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</si>
  <si>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</si>
  <si>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</si>
  <si>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</si>
  <si>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</si>
  <si>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</si>
  <si>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</si>
  <si>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</si>
  <si>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</si>
  <si>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</si>
  <si>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</si>
  <si>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</si>
  <si>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</si>
  <si>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</si>
  <si>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</si>
  <si>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</si>
  <si>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</si>
  <si>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</si>
  <si>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</si>
  <si>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</si>
  <si>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</si>
  <si>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</si>
  <si>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</si>
  <si>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</si>
  <si>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</si>
  <si>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</si>
  <si>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</si>
  <si>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</si>
  <si>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</si>
  <si>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</si>
  <si>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</si>
  <si>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</si>
  <si>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</si>
  <si>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</si>
  <si>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</si>
  <si>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</si>
  <si>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</si>
  <si>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</si>
  <si>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</si>
  <si>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</si>
  <si>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</si>
  <si>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</si>
  <si>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</si>
  <si>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</si>
  <si>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</si>
  <si>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</si>
  <si>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</si>
  <si>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</si>
  <si>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</si>
  <si>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</si>
  <si>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</si>
  <si>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</si>
  <si>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</si>
  <si>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</si>
  <si>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</si>
  <si>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</si>
  <si>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</si>
  <si>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</si>
  <si>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</si>
  <si>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</si>
  <si>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</si>
  <si>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</si>
  <si>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</si>
  <si>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</si>
  <si>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</si>
  <si>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</si>
  <si>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</si>
  <si>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</si>
  <si>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</si>
  <si>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</si>
  <si>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</si>
  <si>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</si>
  <si>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</si>
  <si>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</si>
  <si>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</si>
  <si>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</si>
  <si>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</si>
  <si>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</si>
  <si>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</si>
  <si>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</si>
  <si>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</si>
  <si>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</si>
  <si>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</si>
  <si>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</si>
  <si>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</si>
  <si>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</si>
  <si>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</si>
  <si>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</si>
  <si>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</si>
  <si>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</si>
  <si>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</si>
  <si>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</si>
  <si>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</si>
  <si>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</si>
  <si>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</si>
  <si>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</si>
  <si>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</si>
  <si>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</si>
  <si>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</si>
  <si>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</si>
  <si>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</si>
  <si>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</si>
  <si>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</si>
  <si>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</si>
  <si>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</si>
  <si>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</si>
  <si>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</si>
  <si>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</si>
  <si>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</si>
  <si>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</si>
  <si>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</si>
  <si>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</si>
  <si>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</si>
  <si>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</si>
  <si>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</si>
  <si>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</si>
  <si>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</si>
  <si>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</si>
  <si>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</si>
  <si>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</si>
  <si>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</si>
  <si>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</si>
  <si>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</si>
  <si>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</si>
  <si>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</si>
  <si>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</si>
  <si>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</si>
  <si>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</si>
  <si>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</si>
  <si>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</si>
  <si>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</si>
  <si>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</si>
  <si>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</si>
  <si>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</si>
  <si>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</si>
  <si>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</si>
  <si>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</si>
  <si>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</si>
  <si>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</si>
  <si>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</si>
  <si>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</si>
  <si>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</si>
  <si>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</si>
  <si>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</si>
  <si>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</si>
  <si>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</si>
  <si>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</si>
  <si>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</si>
  <si>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</si>
  <si>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</si>
  <si>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</si>
  <si>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</si>
  <si>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</si>
  <si>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</si>
  <si>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</si>
  <si>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</si>
  <si>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</si>
  <si>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</si>
  <si>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</si>
  <si>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</si>
  <si>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</si>
  <si>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</si>
  <si>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</si>
  <si>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</si>
  <si>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</si>
  <si>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</si>
  <si>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</si>
  <si>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</si>
  <si>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</si>
  <si>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</si>
  <si>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</si>
  <si>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</si>
  <si>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</si>
  <si>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</si>
  <si>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</si>
  <si>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</si>
  <si>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</si>
  <si>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</si>
  <si>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</si>
  <si>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</si>
  <si>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</si>
  <si>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</si>
  <si>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</si>
  <si>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</si>
  <si>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</si>
  <si>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</si>
  <si>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</si>
  <si>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</si>
  <si>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</si>
  <si>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</si>
  <si>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</si>
  <si>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</si>
  <si>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</si>
  <si>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</si>
  <si>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</si>
  <si>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</si>
  <si>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</si>
  <si>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</si>
  <si>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</si>
  <si>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</si>
  <si>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</si>
  <si>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</si>
  <si>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</si>
  <si>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</si>
  <si>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</si>
  <si>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</si>
  <si>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</si>
  <si>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</si>
  <si>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</si>
  <si>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</si>
  <si>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</si>
  <si>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</si>
  <si>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</si>
  <si>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</si>
  <si>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</si>
  <si>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</si>
  <si>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</si>
  <si>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</si>
  <si>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</si>
  <si>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</si>
  <si>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</si>
  <si>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</si>
  <si>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</si>
  <si>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</si>
  <si>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</si>
  <si>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</si>
  <si>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</si>
  <si>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</si>
  <si>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</si>
  <si>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</si>
  <si>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</si>
  <si>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</si>
  <si>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</si>
  <si>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</si>
  <si>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</si>
  <si>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</si>
  <si>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</si>
  <si>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</si>
  <si>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</si>
  <si>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</si>
  <si>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</si>
  <si>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</si>
  <si>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</si>
  <si>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</si>
  <si>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</si>
  <si>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</si>
  <si>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</si>
  <si>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</si>
  <si>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</si>
  <si>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</si>
  <si>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</si>
  <si>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</si>
  <si>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</si>
  <si>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</si>
  <si>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</si>
  <si>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</si>
  <si>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</si>
  <si>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</si>
  <si>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</si>
  <si>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</si>
  <si>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</si>
  <si>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</si>
  <si>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</si>
  <si>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</si>
  <si>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</si>
  <si>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</si>
  <si>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</si>
  <si>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</si>
  <si>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</si>
  <si>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</si>
  <si>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</si>
  <si>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</si>
  <si>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</si>
  <si>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</si>
  <si>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</si>
  <si>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</si>
  <si>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</si>
  <si>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</si>
  <si>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</si>
  <si>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</si>
  <si>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</si>
  <si>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</si>
  <si>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</si>
  <si>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</si>
  <si>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</si>
  <si>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</si>
  <si>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</si>
  <si>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</si>
  <si>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</si>
  <si>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</si>
  <si>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</si>
  <si>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</si>
  <si>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</si>
  <si>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</si>
  <si>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</si>
  <si>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</si>
  <si>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</si>
  <si>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</si>
  <si>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</si>
  <si>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</si>
  <si>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</si>
  <si>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</si>
  <si>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</si>
  <si>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</si>
  <si>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</si>
  <si>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</si>
  <si>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</si>
  <si>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</si>
  <si>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</si>
  <si>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</si>
  <si>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</si>
  <si>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</si>
  <si>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</si>
  <si>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</si>
  <si>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</si>
  <si>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</si>
  <si>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</si>
  <si>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</si>
  <si>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</si>
  <si>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</si>
  <si>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</si>
  <si>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</si>
  <si>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</si>
  <si>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</si>
  <si>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</si>
  <si>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</si>
  <si>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</si>
  <si>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</si>
  <si>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</si>
  <si>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</si>
  <si>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</si>
  <si>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</si>
  <si>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</si>
  <si>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</si>
  <si>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</si>
  <si>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</si>
  <si>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</si>
  <si>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</si>
  <si>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</si>
  <si>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</si>
  <si>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</si>
  <si>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</si>
  <si>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</si>
  <si>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</si>
  <si>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</si>
  <si>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</si>
  <si>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</si>
  <si>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</si>
  <si>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</si>
  <si>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</si>
  <si>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</si>
  <si>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</si>
  <si>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</si>
  <si>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</si>
  <si>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</si>
  <si>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</si>
  <si>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</si>
  <si>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</si>
  <si>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</si>
  <si>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</si>
  <si>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</si>
  <si>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</si>
  <si>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</si>
  <si>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</si>
  <si>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</si>
  <si>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</si>
  <si>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</si>
  <si>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</si>
  <si>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</si>
  <si>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</si>
  <si>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</si>
  <si>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</si>
  <si>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</si>
  <si>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</si>
  <si>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</si>
  <si>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</si>
  <si>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</si>
  <si>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</si>
  <si>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</si>
  <si>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</si>
  <si>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</si>
  <si>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</si>
  <si>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</si>
  <si>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</si>
  <si>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</si>
  <si>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</si>
  <si>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</si>
  <si>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</si>
  <si>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</si>
  <si>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</si>
  <si>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</si>
  <si>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</si>
  <si>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</si>
  <si>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</si>
  <si>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</si>
  <si>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</si>
  <si>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</si>
  <si>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</si>
  <si>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</si>
  <si>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</si>
  <si>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</si>
  <si>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</si>
  <si>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</si>
  <si>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</si>
  <si>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</si>
  <si>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</si>
  <si>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</si>
  <si>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</si>
  <si>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</si>
  <si>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</si>
  <si>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</si>
  <si>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</si>
  <si>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</si>
  <si>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</si>
  <si>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</si>
  <si>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</si>
  <si>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</si>
  <si>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</si>
  <si>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</si>
  <si>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</si>
  <si>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</si>
  <si>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</si>
  <si>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</si>
  <si>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</si>
  <si>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</si>
  <si>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</si>
  <si>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</si>
  <si>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</si>
  <si>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</si>
  <si>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</si>
  <si>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</si>
  <si>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</si>
  <si>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</si>
  <si>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</si>
  <si>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</si>
  <si>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</si>
  <si>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</si>
  <si>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</si>
  <si>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</si>
  <si>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</si>
  <si>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</si>
  <si>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</si>
  <si>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</si>
  <si>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</si>
  <si>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</si>
  <si>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</si>
  <si>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</si>
  <si>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</si>
  <si>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</si>
  <si>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</si>
  <si>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</si>
  <si>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</si>
  <si>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</si>
  <si>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</si>
  <si>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</si>
  <si>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</si>
  <si>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</si>
  <si>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</si>
  <si>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</si>
  <si>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</si>
  <si>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</si>
  <si>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</si>
  <si>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</si>
  <si>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</si>
  <si>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</si>
  <si>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</si>
  <si>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</si>
  <si>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</si>
  <si>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</si>
  <si>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</si>
  <si>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</si>
  <si>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</si>
  <si>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</si>
  <si>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</si>
  <si>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</si>
  <si>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</si>
  <si>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</si>
  <si>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</si>
  <si>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</si>
  <si>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</si>
  <si>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</si>
  <si>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</si>
  <si>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</si>
  <si>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</si>
  <si>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</si>
  <si>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</si>
  <si>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</si>
  <si>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</si>
  <si>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</si>
  <si>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</si>
  <si>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</si>
  <si>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</si>
  <si>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</si>
  <si>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</si>
  <si>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</si>
  <si>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</si>
  <si>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</si>
  <si>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</si>
  <si>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</si>
  <si>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</si>
  <si>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</si>
  <si>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</si>
  <si>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</si>
  <si>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</si>
  <si>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</si>
  <si>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</si>
  <si>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</si>
  <si>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</si>
  <si>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</si>
  <si>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</si>
  <si>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</si>
  <si>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</si>
  <si>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</si>
  <si>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</si>
  <si>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</si>
  <si>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</si>
  <si>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</si>
  <si>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</si>
  <si>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</si>
  <si>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</si>
  <si>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</si>
  <si>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</si>
  <si>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</si>
  <si>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</si>
  <si>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</si>
  <si>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</si>
  <si>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</si>
  <si>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</si>
  <si>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</si>
  <si>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</si>
  <si>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</si>
  <si>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</si>
  <si>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</si>
  <si>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</si>
  <si>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</si>
  <si>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</si>
  <si>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</si>
  <si>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</si>
  <si>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</si>
  <si>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</si>
  <si>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</si>
  <si>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</si>
  <si>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</si>
  <si>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</si>
  <si>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</si>
  <si>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</si>
  <si>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</si>
  <si>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</si>
  <si>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</si>
  <si>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</si>
  <si>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</si>
  <si>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</si>
  <si>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</si>
  <si>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</si>
  <si>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</si>
  <si>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</si>
  <si>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</si>
  <si>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</si>
  <si>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</si>
  <si>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</si>
  <si>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</si>
  <si>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</si>
  <si>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</si>
  <si>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</si>
  <si>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</si>
  <si>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</si>
  <si>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</si>
  <si>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</si>
  <si>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</si>
  <si>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</si>
  <si>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</si>
  <si>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</si>
  <si>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</si>
  <si>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</si>
  <si>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</si>
  <si>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</si>
  <si>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</si>
  <si>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</si>
  <si>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</si>
  <si>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</si>
  <si>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</si>
  <si>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</si>
  <si>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</si>
  <si>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</si>
  <si>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</si>
  <si>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</si>
  <si>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</si>
  <si>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</si>
  <si>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</si>
  <si>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</si>
  <si>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</si>
  <si>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</si>
  <si>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</si>
  <si>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</si>
  <si>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</si>
  <si>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</si>
  <si>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</si>
  <si>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</si>
  <si>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</si>
  <si>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</si>
  <si>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</si>
  <si>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</si>
  <si>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</si>
  <si>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</si>
  <si>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</si>
  <si>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</si>
  <si>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</si>
  <si>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</si>
  <si>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</si>
  <si>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</si>
  <si>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</si>
  <si>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</si>
  <si>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</si>
  <si>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</si>
  <si>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</si>
  <si>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</si>
  <si>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</si>
  <si>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</si>
  <si>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</si>
  <si>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</si>
  <si>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</si>
  <si>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</si>
  <si>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</si>
  <si>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</si>
  <si>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</si>
  <si>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</si>
  <si>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</si>
  <si>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</si>
  <si>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</si>
  <si>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</si>
  <si>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</si>
  <si>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</si>
  <si>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</si>
  <si>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</si>
  <si>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</si>
  <si>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</si>
  <si>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</si>
  <si>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</si>
  <si>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</si>
  <si>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</si>
  <si>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</si>
  <si>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</si>
  <si>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</si>
  <si>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</si>
  <si>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</si>
  <si>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</si>
  <si>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</si>
  <si>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</si>
  <si>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</si>
  <si>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</si>
  <si>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</si>
  <si>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</si>
  <si>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</si>
  <si>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</si>
  <si>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</si>
  <si>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</si>
  <si>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</si>
  <si>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</si>
  <si>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</si>
  <si>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</si>
  <si>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</si>
  <si>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</si>
  <si>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</si>
  <si>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</si>
  <si>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</si>
  <si>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</si>
  <si>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</si>
  <si>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</si>
  <si>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</si>
  <si>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</si>
  <si>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</si>
  <si>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</si>
  <si>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</si>
  <si>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</si>
  <si>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</si>
  <si>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</si>
  <si>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</si>
  <si>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</si>
  <si>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</si>
  <si>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</si>
  <si>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</si>
  <si>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</si>
  <si>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</si>
  <si>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</si>
  <si>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</si>
  <si>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</si>
  <si>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</si>
  <si>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</si>
  <si>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</si>
  <si>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</si>
  <si>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</si>
  <si>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</si>
  <si>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</si>
  <si>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</si>
  <si>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</si>
  <si>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</si>
  <si>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</si>
  <si>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</si>
  <si>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</si>
  <si>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</si>
  <si>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</si>
  <si>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</si>
  <si>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</si>
  <si>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</si>
  <si>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</si>
  <si>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</si>
  <si>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</si>
  <si>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</si>
  <si>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</si>
  <si>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</si>
  <si>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</si>
  <si>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</si>
  <si>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</si>
  <si>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</si>
  <si>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</si>
  <si>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</si>
  <si>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</si>
  <si>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</si>
  <si>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</si>
  <si>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</si>
  <si>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</si>
  <si>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</si>
  <si>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</si>
  <si>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</si>
  <si>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</si>
  <si>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</si>
  <si>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</si>
  <si>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</si>
  <si>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</si>
  <si>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</si>
  <si>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</si>
  <si>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</si>
  <si>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</si>
  <si>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</si>
  <si>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</si>
  <si>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</si>
  <si>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</si>
  <si>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</si>
  <si>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</si>
  <si>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</si>
  <si>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</si>
  <si>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</si>
  <si>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</si>
  <si>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</si>
  <si>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</si>
  <si>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</si>
  <si>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</si>
  <si>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</si>
  <si>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</si>
  <si>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</si>
  <si>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</si>
  <si>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</si>
  <si>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</si>
  <si>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</si>
  <si>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</si>
  <si>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</si>
  <si>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</si>
  <si>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</si>
  <si>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</si>
  <si>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</si>
  <si>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</si>
  <si>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</si>
  <si>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</si>
  <si>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</si>
  <si>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</si>
  <si>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</si>
  <si>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</si>
  <si>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</si>
  <si>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</si>
  <si>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</si>
  <si>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</si>
  <si>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</si>
  <si>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</si>
  <si>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</si>
  <si>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</si>
  <si>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</si>
  <si>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</si>
  <si>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</si>
  <si>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</si>
  <si>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</si>
  <si>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</si>
  <si>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</si>
  <si>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</si>
  <si>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</si>
  <si>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</si>
  <si>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</si>
  <si>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</si>
  <si>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</si>
  <si>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</si>
  <si>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</si>
  <si>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</si>
  <si>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</si>
  <si>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</si>
  <si>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</si>
  <si>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</si>
  <si>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</si>
  <si>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</si>
  <si>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</si>
  <si>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</si>
  <si>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</si>
  <si>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</si>
  <si>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</si>
  <si>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</si>
  <si>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</si>
  <si>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</si>
  <si>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</si>
  <si>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</si>
  <si>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</si>
  <si>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</si>
  <si>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</si>
  <si>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</si>
  <si>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</si>
  <si>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</si>
  <si>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</si>
  <si>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</si>
  <si>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</si>
  <si>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</si>
  <si>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</si>
  <si>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</si>
  <si>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</si>
  <si>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</si>
  <si>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</si>
  <si>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</si>
  <si>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</si>
  <si>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</si>
  <si>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</si>
  <si>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</si>
  <si>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</si>
  <si>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</si>
  <si>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</si>
  <si>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</si>
  <si>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</si>
  <si>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</si>
  <si>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</si>
  <si>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</si>
  <si>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</si>
  <si>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</si>
  <si>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</si>
  <si>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</si>
  <si>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</si>
  <si>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</si>
  <si>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</si>
  <si>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</si>
  <si>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</si>
  <si>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</si>
  <si>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</si>
  <si>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</si>
  <si>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</si>
  <si>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</si>
  <si>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</si>
  <si>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</si>
  <si>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</si>
  <si>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</si>
  <si>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</si>
  <si>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</si>
  <si>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</si>
  <si>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</si>
  <si>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</si>
  <si>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</si>
  <si>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</si>
  <si>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</si>
  <si>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</si>
  <si>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</si>
  <si>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</si>
  <si>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</si>
  <si>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</si>
  <si>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</si>
  <si>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</si>
  <si>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</si>
  <si>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</si>
  <si>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</si>
  <si>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</si>
  <si>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</si>
  <si>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</si>
  <si>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</si>
  <si>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</si>
  <si>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</si>
  <si>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</si>
  <si>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</si>
  <si>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</si>
  <si>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</si>
  <si>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</si>
  <si>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</si>
  <si>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</si>
  <si>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</si>
  <si>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</si>
  <si>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</si>
  <si>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</si>
  <si>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</si>
  <si>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</si>
  <si>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</si>
  <si>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</si>
  <si>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</si>
  <si>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</si>
  <si>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</si>
  <si>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</si>
  <si>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</si>
  <si>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</si>
  <si>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</si>
  <si>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</si>
  <si>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</si>
  <si>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</si>
  <si>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</si>
  <si>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</si>
  <si>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</si>
  <si>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</si>
  <si>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</si>
  <si>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</si>
  <si>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</si>
  <si>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</si>
  <si>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</si>
  <si>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</si>
  <si>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</si>
  <si>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</si>
  <si>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</si>
  <si>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</si>
  <si>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</si>
  <si>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</si>
  <si>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</si>
  <si>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</si>
  <si>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</si>
  <si>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</si>
  <si>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</si>
  <si>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</si>
  <si>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</si>
  <si>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</si>
  <si>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</si>
  <si>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</si>
  <si>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</si>
  <si>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</si>
  <si>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</si>
  <si>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</si>
  <si>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</si>
  <si>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</si>
  <si>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</si>
  <si>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</si>
  <si>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</si>
  <si>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</si>
  <si>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</si>
  <si>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</si>
  <si>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</si>
  <si>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</si>
  <si>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</si>
  <si>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</si>
  <si>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</si>
  <si>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</si>
  <si>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</si>
  <si>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</si>
  <si>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</si>
  <si>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</si>
  <si>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</si>
  <si>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</si>
  <si>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</si>
  <si>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</si>
  <si>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</si>
  <si>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</si>
  <si>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</si>
  <si>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</si>
  <si>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</si>
  <si>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</si>
  <si>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</si>
  <si>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</si>
  <si>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</si>
  <si>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</si>
  <si>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</si>
  <si>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</si>
  <si>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</si>
  <si>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</si>
  <si>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</si>
  <si>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</si>
  <si>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</si>
  <si>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</si>
  <si>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</si>
  <si>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</si>
  <si>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</si>
  <si>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</si>
  <si>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</si>
  <si>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</si>
  <si>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</si>
  <si>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</si>
  <si>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</si>
  <si>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</si>
  <si>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</si>
  <si>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</si>
  <si>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</si>
  <si>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</si>
  <si>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</si>
  <si>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</si>
  <si>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</si>
  <si>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</si>
  <si>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</si>
  <si>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</si>
  <si>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</si>
  <si>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</si>
  <si>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</si>
  <si>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</si>
  <si>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</si>
  <si>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</si>
  <si>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</si>
  <si>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</si>
  <si>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</si>
  <si>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</si>
  <si>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</si>
  <si>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</si>
  <si>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</si>
  <si>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</si>
  <si>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</si>
  <si>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</si>
  <si>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</si>
  <si>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</si>
  <si>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</si>
  <si>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</si>
  <si>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</si>
  <si>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</si>
  <si>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</si>
  <si>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</si>
  <si>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</si>
  <si>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</si>
  <si>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</si>
  <si>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</si>
  <si>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</si>
  <si>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</si>
  <si>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</si>
  <si>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</si>
  <si>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</si>
  <si>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</si>
  <si>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</si>
  <si>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</si>
  <si>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</si>
  <si>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</si>
  <si>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</si>
  <si>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</si>
  <si>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</si>
  <si>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</si>
  <si>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</si>
  <si>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</si>
  <si>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</si>
  <si>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</si>
  <si>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</si>
  <si>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</si>
  <si>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</si>
  <si>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</si>
  <si>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</si>
  <si>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</si>
  <si>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</si>
  <si>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</si>
  <si>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</si>
  <si>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</si>
  <si>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</si>
  <si>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</si>
  <si>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</si>
  <si>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</si>
  <si>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</si>
  <si>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</si>
  <si>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</si>
  <si>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</si>
  <si>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</si>
  <si>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</si>
  <si>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</si>
  <si>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</si>
  <si>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</si>
  <si>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</si>
  <si>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</si>
  <si>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</si>
  <si>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</si>
  <si>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</si>
  <si>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</si>
  <si>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</si>
  <si>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</si>
  <si>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</si>
  <si>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</si>
  <si>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</si>
  <si>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</si>
  <si>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</si>
  <si>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</si>
  <si>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</si>
  <si>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</si>
  <si>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</si>
  <si>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</si>
  <si>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</si>
  <si>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</si>
  <si>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</si>
  <si>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</si>
  <si>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</si>
  <si>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</si>
  <si>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</si>
  <si>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</si>
  <si>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</si>
  <si>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</si>
  <si>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</si>
  <si>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</si>
  <si>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</si>
  <si>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</si>
  <si>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</si>
  <si>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</si>
  <si>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</si>
  <si>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</si>
  <si>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</si>
  <si>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</si>
  <si>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</si>
  <si>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</si>
  <si>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</si>
  <si>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</si>
  <si>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</si>
  <si>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</si>
  <si>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</si>
  <si>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</si>
  <si>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</si>
  <si>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</si>
  <si>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</si>
  <si>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</si>
  <si>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</si>
  <si>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</si>
  <si>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</si>
  <si>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</si>
  <si>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</si>
  <si>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</si>
  <si>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</si>
  <si>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</si>
  <si>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</si>
  <si>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</si>
  <si>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</si>
  <si>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</si>
  <si>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</si>
  <si>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</si>
  <si>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</si>
  <si>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</si>
  <si>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</si>
  <si>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</si>
  <si>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</si>
  <si>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</si>
  <si>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</si>
  <si>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</si>
  <si>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</si>
  <si>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</si>
  <si>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</si>
  <si>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</si>
  <si>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</si>
  <si>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</si>
  <si>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</si>
  <si>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</si>
  <si>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</si>
  <si>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</si>
  <si>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</si>
  <si>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</si>
  <si>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</si>
  <si>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</si>
  <si>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</si>
  <si>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</si>
  <si>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</si>
  <si>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</si>
  <si>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</si>
  <si>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</si>
  <si>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</si>
  <si>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</si>
  <si>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</si>
  <si>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</si>
  <si>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</si>
  <si>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</si>
  <si>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</si>
  <si>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</si>
  <si>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</si>
  <si>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</si>
  <si>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</si>
  <si>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</si>
  <si>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</si>
  <si>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</si>
  <si>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</si>
  <si>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</si>
  <si>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</si>
  <si>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</si>
  <si>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</si>
  <si>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</si>
  <si>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</si>
  <si>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</si>
  <si>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</si>
  <si>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</si>
  <si>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</si>
  <si>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</si>
  <si>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</si>
  <si>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</si>
  <si>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</si>
  <si>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</si>
  <si>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</si>
  <si>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</si>
  <si>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</si>
  <si>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</si>
  <si>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</si>
  <si>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</si>
  <si>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</si>
  <si>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</si>
  <si>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</si>
  <si>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</si>
  <si>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</si>
  <si>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</si>
  <si>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</si>
  <si>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</si>
  <si>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</si>
  <si>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</si>
  <si>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</si>
  <si>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</si>
  <si>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</si>
  <si>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</si>
  <si>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</si>
  <si>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</si>
  <si>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</si>
  <si>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</si>
  <si>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</si>
  <si>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</si>
  <si>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</si>
  <si>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</si>
  <si>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</si>
  <si>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</si>
  <si>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</si>
  <si>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</si>
  <si>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</si>
  <si>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</si>
  <si>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</si>
  <si>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</si>
  <si>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</si>
  <si>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</si>
  <si>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</si>
  <si>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</si>
  <si>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</si>
  <si>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</si>
  <si>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</si>
  <si>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</si>
  <si>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</si>
  <si>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</si>
  <si>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</si>
  <si>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</si>
  <si>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</si>
  <si>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</si>
  <si>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</si>
  <si>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</si>
  <si>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</si>
  <si>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</si>
  <si>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</si>
  <si>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</si>
  <si>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</si>
  <si>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</si>
  <si>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</si>
  <si>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</si>
  <si>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</si>
  <si>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</si>
  <si>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</si>
  <si>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</si>
  <si>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</si>
  <si>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</si>
  <si>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</si>
  <si>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</si>
  <si>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</si>
  <si>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</si>
  <si>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</si>
  <si>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</si>
  <si>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</si>
  <si>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</si>
  <si>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</si>
  <si>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</si>
  <si>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</si>
  <si>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</si>
  <si>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</si>
  <si>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</si>
  <si>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</si>
  <si>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</si>
  <si>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</si>
  <si>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</si>
  <si>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</si>
  <si>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</si>
  <si>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</si>
  <si>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</si>
  <si>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</si>
  <si>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</si>
  <si>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</si>
  <si>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</si>
  <si>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</si>
  <si>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</si>
  <si>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</si>
  <si>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</si>
  <si>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</si>
  <si>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</si>
  <si>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</si>
  <si>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</si>
  <si>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</si>
  <si>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</si>
  <si>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</si>
  <si>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</si>
  <si>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</si>
  <si>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</si>
  <si>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</si>
  <si>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</si>
  <si>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</si>
  <si>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</si>
  <si>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</si>
  <si>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</si>
  <si>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</si>
  <si>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</si>
  <si>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</si>
  <si>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</si>
  <si>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</si>
  <si>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</si>
  <si>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</si>
  <si>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</si>
  <si>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</si>
  <si>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</si>
  <si>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</si>
  <si>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</si>
  <si>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</si>
  <si>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</si>
  <si>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</si>
  <si>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</si>
  <si>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</si>
  <si>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</si>
  <si>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</si>
  <si>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</si>
  <si>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</si>
  <si>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</si>
  <si>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</si>
  <si>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</si>
  <si>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</si>
  <si>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</si>
  <si>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</si>
  <si>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</si>
  <si>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</si>
  <si>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</si>
  <si>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</si>
  <si>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</si>
  <si>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</si>
  <si>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</si>
  <si>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</si>
  <si>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</si>
  <si>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</si>
  <si>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</si>
  <si>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</si>
  <si>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</si>
  <si>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</si>
  <si>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</si>
  <si>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</si>
  <si>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</si>
  <si>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</si>
  <si>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</si>
  <si>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</si>
  <si>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</si>
  <si>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</si>
  <si>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</si>
  <si>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</si>
  <si>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</si>
  <si>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</si>
  <si>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</si>
  <si>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</si>
  <si>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</si>
  <si>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</si>
  <si>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</si>
  <si>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</si>
  <si>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</si>
  <si>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</si>
  <si>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</si>
  <si>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</si>
  <si>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</si>
  <si>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</si>
  <si>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</si>
  <si>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</si>
  <si>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</si>
  <si>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</si>
  <si>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</si>
  <si>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</si>
  <si>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</si>
  <si>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</si>
  <si>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</si>
  <si>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</si>
  <si>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</si>
  <si>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</si>
  <si>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</si>
  <si>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</si>
  <si>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</si>
  <si>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</si>
  <si>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</si>
  <si>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</si>
  <si>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</si>
  <si>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</si>
  <si>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</si>
  <si>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</si>
  <si>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</si>
  <si>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</si>
  <si>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</si>
  <si>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</si>
  <si>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</si>
  <si>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</si>
  <si>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</si>
  <si>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</si>
  <si>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</si>
  <si>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</si>
  <si>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</si>
  <si>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</si>
  <si>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</si>
  <si>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</si>
  <si>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</si>
  <si>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</si>
  <si>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</si>
  <si>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</si>
  <si>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</si>
  <si>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</si>
  <si>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</si>
  <si>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</si>
  <si>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</si>
  <si>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</si>
  <si>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</si>
  <si>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</si>
  <si>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</si>
  <si>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</si>
  <si>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</si>
  <si>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</si>
  <si>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</si>
  <si>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</si>
  <si>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</si>
  <si>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</si>
  <si>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</si>
  <si>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</si>
  <si>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</si>
  <si>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</si>
  <si>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</si>
  <si>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</si>
  <si>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</si>
  <si>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</si>
  <si>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</si>
  <si>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</si>
  <si>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</si>
  <si>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</si>
  <si>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</si>
  <si>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</si>
  <si>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</si>
  <si>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</si>
  <si>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</si>
  <si>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</si>
  <si>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</si>
  <si>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</si>
  <si>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</si>
  <si>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</si>
  <si>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</si>
  <si>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</si>
  <si>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</si>
  <si>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</si>
  <si>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</si>
  <si>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</si>
  <si>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</si>
  <si>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</si>
  <si>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</si>
  <si>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</si>
  <si>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</si>
  <si>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</si>
  <si>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</si>
  <si>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</si>
  <si>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</si>
  <si>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</si>
  <si>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</si>
  <si>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</si>
  <si>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</si>
  <si>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</si>
  <si>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</si>
  <si>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</si>
  <si>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</si>
  <si>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</si>
  <si>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</si>
  <si>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</si>
  <si>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</si>
  <si>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</si>
  <si>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</si>
  <si>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</si>
  <si>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</si>
  <si>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</si>
  <si>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</si>
  <si>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</si>
  <si>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</si>
  <si>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</si>
  <si>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</si>
  <si>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</si>
  <si>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</si>
  <si>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</si>
  <si>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</si>
  <si>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</si>
  <si>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</si>
  <si>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</si>
  <si>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</si>
  <si>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</si>
  <si>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</si>
  <si>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</si>
  <si>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</si>
  <si>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</si>
  <si>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</si>
  <si>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</si>
  <si>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</si>
  <si>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</si>
  <si>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</si>
  <si>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</si>
  <si>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</si>
  <si>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</si>
  <si>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</si>
  <si>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</si>
  <si>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</si>
  <si>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</si>
  <si>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</si>
  <si>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</si>
  <si>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</si>
  <si>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</si>
  <si>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</si>
  <si>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</si>
  <si>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</si>
  <si>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</si>
  <si>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</si>
  <si>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</si>
  <si>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</si>
  <si>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</si>
  <si>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</si>
  <si>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</si>
  <si>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</si>
  <si>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</si>
  <si>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</si>
  <si>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</si>
  <si>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</si>
  <si>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</si>
  <si>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</si>
  <si>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</si>
  <si>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</si>
  <si>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</si>
  <si>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</si>
  <si>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</si>
  <si>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</si>
  <si>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</si>
  <si>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</si>
  <si>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</si>
  <si>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</si>
  <si>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</si>
  <si>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</si>
  <si>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</si>
  <si>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</si>
  <si>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</si>
  <si>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</si>
  <si>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</si>
  <si>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</si>
  <si>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</si>
  <si>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</si>
  <si>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</si>
  <si>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</si>
  <si>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</si>
  <si>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</si>
  <si>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</si>
  <si>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</si>
  <si>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</si>
  <si>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</si>
  <si>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</si>
  <si>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</si>
  <si>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</si>
  <si>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</si>
  <si>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</si>
  <si>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</si>
  <si>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</si>
  <si>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</si>
  <si>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</si>
  <si>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</si>
  <si>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</si>
  <si>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</si>
  <si>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</si>
  <si>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</si>
  <si>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</si>
  <si>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</si>
  <si>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</si>
  <si>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</si>
  <si>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</si>
  <si>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</si>
  <si>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</si>
  <si>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</si>
  <si>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</si>
  <si>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</si>
  <si>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</si>
  <si>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</si>
  <si>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</si>
  <si>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</si>
  <si>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</si>
  <si>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</si>
  <si>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</si>
  <si>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</si>
  <si>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</si>
  <si>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</si>
  <si>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</si>
  <si>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</si>
  <si>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</si>
  <si>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</si>
  <si>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</si>
  <si>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</si>
  <si>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</si>
  <si>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</si>
  <si>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</si>
  <si>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</si>
  <si>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</si>
  <si>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</si>
  <si>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</si>
  <si>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</si>
  <si>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</si>
  <si>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</si>
  <si>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</si>
  <si>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</si>
  <si>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</si>
  <si>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</si>
  <si>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</si>
  <si>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</si>
  <si>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</si>
  <si>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</si>
  <si>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</si>
  <si>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</si>
  <si>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</si>
  <si>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</si>
  <si>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</si>
  <si>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</si>
  <si>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</si>
  <si>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</si>
  <si>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</si>
  <si>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</si>
  <si>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</si>
  <si>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</si>
  <si>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</si>
  <si>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</si>
  <si>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</si>
  <si>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</si>
  <si>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</si>
  <si>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</si>
  <si>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</si>
  <si>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</si>
  <si>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</si>
  <si>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</si>
  <si>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</si>
  <si>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</si>
  <si>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</si>
  <si>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</si>
  <si>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</si>
  <si>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</si>
  <si>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</si>
  <si>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</si>
  <si>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</si>
  <si>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</si>
  <si>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</si>
  <si>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</si>
  <si>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</si>
  <si>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</si>
  <si>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</si>
  <si>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</si>
  <si>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</si>
  <si>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</si>
  <si>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</si>
  <si>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</si>
  <si>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</si>
  <si>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</si>
  <si>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</si>
  <si>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</si>
  <si>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</si>
  <si>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</si>
  <si>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</si>
  <si>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</si>
  <si>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</si>
  <si>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</si>
  <si>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</si>
  <si>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</si>
  <si>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</si>
  <si>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</si>
  <si>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</si>
  <si>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</si>
  <si>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</si>
  <si>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</si>
  <si>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</si>
  <si>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</si>
  <si>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</si>
  <si>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</si>
  <si>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</si>
  <si>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</si>
  <si>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</si>
  <si>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</si>
  <si>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</si>
  <si>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</si>
  <si>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</si>
  <si>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</si>
  <si>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</si>
  <si>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</si>
  <si>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</si>
  <si>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</si>
  <si>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</si>
  <si>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</si>
  <si>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</si>
  <si>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</si>
  <si>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</si>
  <si>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</si>
  <si>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</si>
  <si>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</si>
  <si>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</si>
  <si>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</si>
  <si>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</si>
  <si>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</si>
  <si>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</si>
  <si>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</si>
  <si>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</si>
  <si>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</si>
  <si>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</si>
  <si>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</si>
  <si>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</si>
  <si>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</si>
  <si>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</si>
  <si>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</si>
  <si>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</si>
  <si>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</si>
  <si>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</si>
  <si>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</si>
  <si>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</si>
  <si>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</si>
  <si>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</si>
  <si>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</si>
  <si>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</si>
  <si>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</si>
  <si>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</si>
  <si>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</si>
  <si>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</si>
  <si>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</si>
  <si>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</si>
  <si>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</si>
  <si>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</si>
  <si>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</si>
  <si>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</si>
  <si>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</si>
  <si>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</si>
  <si>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</si>
  <si>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</si>
  <si>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</si>
  <si>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</si>
  <si>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</si>
  <si>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</si>
  <si>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</si>
  <si>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</si>
  <si>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</si>
  <si>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</si>
  <si>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</si>
  <si>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</si>
  <si>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</si>
  <si>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</si>
  <si>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</si>
  <si>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</si>
  <si>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</si>
  <si>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</si>
  <si>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</si>
  <si>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</si>
  <si>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</si>
  <si>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</si>
  <si>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</si>
  <si>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</si>
  <si>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</si>
  <si>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</si>
  <si>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</si>
  <si>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</si>
  <si>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</si>
  <si>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</si>
  <si>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</si>
  <si>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</si>
  <si>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</si>
  <si>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</si>
  <si>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</si>
  <si>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</si>
  <si>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</si>
  <si>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</si>
  <si>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</si>
  <si>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</si>
  <si>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</si>
  <si>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</si>
  <si>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</si>
  <si>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</si>
  <si>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</si>
  <si>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</si>
  <si>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</si>
  <si>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</si>
  <si>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</si>
  <si>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</si>
  <si>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</si>
  <si>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</si>
  <si>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</si>
  <si>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</si>
  <si>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</si>
  <si>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</si>
  <si>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</si>
  <si>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</si>
  <si>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</si>
  <si>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</si>
  <si>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</si>
  <si>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</si>
  <si>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</si>
  <si>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</si>
  <si>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</si>
  <si>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</si>
  <si>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</si>
  <si>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</si>
  <si>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</si>
  <si>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</si>
  <si>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</si>
  <si>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</si>
  <si>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</si>
  <si>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</si>
  <si>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</si>
  <si>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</si>
  <si>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</si>
  <si>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</si>
  <si>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</si>
  <si>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</si>
  <si>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</si>
  <si>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</si>
  <si>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</si>
  <si>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</si>
  <si>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</si>
  <si>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</si>
  <si>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</si>
  <si>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</si>
  <si>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</si>
  <si>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</si>
  <si>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</si>
  <si>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</si>
  <si>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</si>
  <si>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</si>
  <si>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</si>
  <si>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</si>
  <si>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</si>
  <si>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</si>
  <si>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</si>
  <si>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</si>
  <si>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</si>
  <si>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</si>
  <si>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</si>
  <si>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</si>
  <si>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</si>
  <si>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</si>
  <si>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</si>
  <si>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</si>
  <si>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</si>
  <si>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</si>
  <si>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</si>
  <si>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</si>
  <si>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</si>
  <si>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</si>
  <si>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</si>
  <si>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</si>
  <si>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</si>
  <si>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</si>
  <si>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</si>
  <si>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</si>
  <si>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</si>
  <si>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</si>
  <si>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</si>
  <si>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</si>
  <si>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</si>
  <si>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</si>
  <si>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</si>
  <si>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</si>
  <si>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</si>
  <si>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</si>
  <si>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</si>
  <si>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</si>
  <si>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</si>
  <si>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</si>
  <si>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</si>
  <si>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</si>
  <si>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</si>
  <si>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</si>
  <si>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</si>
  <si>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</si>
  <si>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</si>
  <si>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</si>
  <si>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</si>
  <si>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</si>
  <si>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</si>
  <si>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</si>
  <si>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</si>
  <si>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</si>
  <si>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</si>
  <si>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</si>
  <si>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</si>
  <si>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</si>
  <si>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</si>
  <si>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</si>
  <si>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</si>
  <si>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</si>
  <si>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</si>
  <si>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</si>
  <si>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</si>
  <si>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</si>
  <si>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</si>
  <si>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</si>
  <si>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</si>
  <si>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</si>
  <si>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</si>
  <si>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</si>
  <si>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</si>
  <si>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</si>
  <si>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</si>
  <si>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</si>
  <si>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</si>
  <si>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</si>
  <si>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</si>
  <si>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</si>
  <si>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</si>
  <si>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</si>
  <si>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</si>
  <si>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</si>
  <si>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</si>
  <si>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</si>
  <si>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</si>
  <si>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</si>
  <si>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</si>
  <si>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</si>
  <si>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</si>
  <si>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</si>
  <si>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</si>
  <si>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</si>
  <si>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</si>
  <si>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</si>
  <si>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</si>
  <si>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</si>
  <si>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</si>
  <si>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</si>
  <si>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</si>
  <si>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</si>
  <si>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</si>
  <si>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</si>
  <si>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</si>
  <si>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</si>
  <si>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</si>
  <si>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</si>
  <si>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</si>
  <si>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</si>
  <si>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</si>
  <si>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</si>
  <si>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</si>
  <si>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</si>
  <si>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</si>
  <si>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</si>
  <si>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</si>
  <si>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</si>
  <si>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</si>
  <si>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</si>
  <si>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</si>
  <si>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</si>
  <si>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</si>
  <si>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</si>
  <si>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</si>
  <si>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</si>
  <si>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</si>
  <si>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</si>
  <si>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</si>
  <si>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</si>
  <si>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</si>
  <si>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</si>
  <si>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</si>
  <si>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</si>
  <si>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</si>
  <si>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</si>
  <si>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</si>
  <si>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</si>
  <si>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</si>
  <si>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</si>
  <si>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</si>
  <si>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</si>
  <si>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</si>
  <si>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</si>
  <si>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</si>
  <si>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</si>
  <si>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</si>
  <si>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</si>
  <si>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</si>
  <si>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</si>
  <si>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</si>
  <si>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</si>
  <si>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</si>
  <si>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</si>
  <si>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</si>
  <si>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</si>
  <si>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</si>
  <si>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</si>
  <si>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</si>
  <si>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</si>
  <si>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</si>
  <si>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</si>
  <si>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</si>
  <si>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</si>
  <si>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</si>
  <si>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</si>
  <si>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</si>
  <si>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</si>
  <si>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</si>
  <si>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</si>
  <si>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</si>
  <si>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</si>
  <si>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</si>
  <si>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</si>
  <si>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</si>
  <si>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</si>
  <si>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</si>
  <si>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</si>
  <si>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</si>
  <si>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</si>
  <si>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</si>
  <si>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</si>
  <si>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</si>
  <si>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</si>
  <si>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</si>
  <si>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</si>
  <si>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</si>
  <si>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</si>
  <si>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</si>
  <si>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</si>
  <si>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</si>
  <si>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</si>
  <si>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</si>
  <si>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</si>
  <si>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</si>
  <si>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</si>
  <si>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</si>
  <si>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</si>
  <si>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</si>
  <si>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</si>
  <si>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</si>
  <si>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</si>
  <si>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</si>
  <si>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</si>
  <si>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</si>
  <si>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</si>
  <si>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</si>
  <si>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</si>
  <si>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</si>
  <si>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</si>
  <si>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</si>
  <si>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</si>
  <si>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</si>
  <si>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</si>
  <si>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</si>
  <si>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</si>
  <si>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</si>
  <si>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</si>
  <si>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</si>
  <si>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</si>
  <si>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</si>
  <si>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</si>
  <si>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</si>
  <si>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</si>
  <si>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</si>
  <si>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</si>
  <si>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</si>
  <si>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</si>
  <si>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</si>
  <si>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</si>
  <si>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</si>
  <si>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</si>
  <si>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</si>
  <si>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</si>
  <si>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</si>
  <si>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</si>
  <si>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</si>
  <si>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</si>
  <si>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</si>
  <si>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</si>
  <si>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</si>
  <si>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</si>
  <si>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</si>
  <si>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</si>
  <si>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</si>
  <si>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</si>
  <si>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</si>
  <si>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</si>
  <si>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</si>
  <si>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</si>
  <si>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</si>
  <si>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</si>
  <si>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</si>
  <si>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</si>
  <si>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</si>
  <si>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</si>
  <si>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</si>
  <si>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</si>
  <si>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</si>
  <si>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</si>
  <si>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</si>
  <si>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</si>
  <si>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</si>
  <si>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</si>
  <si>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</si>
  <si>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</si>
  <si>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</si>
  <si>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</si>
  <si>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</si>
  <si>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</si>
  <si>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</si>
  <si>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</si>
  <si>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</si>
  <si>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</si>
  <si>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</si>
  <si>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</si>
  <si>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</si>
  <si>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</si>
  <si>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</si>
  <si>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</si>
  <si>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</si>
  <si>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</si>
  <si>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</si>
  <si>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</si>
  <si>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</si>
  <si>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</si>
  <si>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</si>
  <si>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</si>
  <si>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</si>
  <si>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</si>
  <si>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</si>
  <si>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</si>
  <si>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</si>
  <si>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</si>
  <si>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</si>
  <si>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</si>
  <si>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</si>
  <si>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</si>
  <si>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</si>
  <si>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</si>
  <si>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</si>
  <si>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</si>
  <si>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</si>
  <si>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</si>
  <si>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</si>
  <si>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</si>
  <si>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</si>
  <si>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</si>
  <si>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</si>
  <si>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</si>
  <si>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</si>
  <si>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</si>
  <si>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</si>
  <si>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</si>
  <si>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</si>
  <si>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</si>
  <si>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</si>
  <si>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</si>
  <si>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</si>
  <si>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</si>
  <si>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</si>
  <si>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</si>
  <si>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</si>
  <si>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</si>
  <si>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</si>
  <si>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</si>
  <si>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</si>
  <si>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</si>
  <si>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</si>
  <si>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</si>
  <si>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</si>
  <si>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</si>
  <si>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</si>
  <si>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</si>
  <si>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</si>
  <si>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</si>
  <si>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</si>
  <si>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</si>
  <si>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</si>
  <si>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</si>
  <si>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</si>
  <si>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</si>
  <si>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</si>
  <si>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</si>
  <si>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</si>
  <si>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</si>
  <si>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</si>
  <si>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</si>
  <si>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</si>
  <si>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</si>
  <si>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</si>
  <si>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</si>
  <si>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</si>
  <si>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</si>
  <si>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</si>
  <si>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</si>
  <si>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</si>
  <si>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</si>
  <si>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</si>
  <si>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</si>
  <si>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</si>
  <si>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</si>
  <si>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</si>
  <si>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</si>
  <si>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</si>
  <si>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</si>
  <si>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</si>
  <si>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</si>
  <si>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</si>
  <si>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</si>
  <si>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</si>
  <si>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</si>
  <si>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</si>
  <si>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</si>
  <si>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</si>
  <si>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</si>
  <si>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</si>
  <si>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</si>
  <si>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</si>
  <si>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</si>
  <si>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</si>
  <si>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</si>
  <si>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</si>
  <si>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</si>
  <si>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</si>
  <si>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</si>
  <si>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</si>
  <si>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</si>
  <si>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</si>
  <si>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</si>
  <si>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</si>
  <si>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</si>
  <si>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</si>
  <si>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</si>
  <si>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</si>
  <si>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</si>
  <si>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</si>
  <si>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</si>
  <si>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</si>
  <si>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</si>
  <si>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</si>
  <si>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</si>
  <si>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</si>
  <si>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</si>
  <si>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</si>
  <si>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</si>
  <si>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</si>
  <si>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</si>
  <si>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</si>
  <si>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</si>
  <si>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</si>
  <si>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</si>
  <si>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</si>
  <si>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</si>
  <si>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</si>
  <si>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</si>
  <si>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</si>
  <si>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</si>
  <si>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</si>
  <si>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</si>
  <si>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</si>
  <si>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</si>
  <si>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</si>
  <si>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</si>
  <si>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</si>
  <si>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</si>
  <si>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</si>
  <si>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</si>
  <si>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</si>
  <si>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</si>
  <si>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</si>
  <si>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</si>
  <si>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</si>
  <si>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</si>
  <si>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</si>
  <si>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</si>
  <si>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</si>
  <si>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</si>
  <si>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</si>
  <si>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</si>
  <si>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</si>
  <si>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</si>
  <si>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</si>
  <si>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</si>
  <si>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</si>
  <si>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</si>
  <si>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</si>
  <si>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</si>
  <si>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</si>
  <si>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</si>
  <si>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</si>
  <si>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</si>
  <si>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</si>
  <si>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</si>
  <si>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</si>
  <si>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</si>
  <si>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</si>
  <si>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</si>
  <si>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</si>
  <si>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</si>
  <si>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</si>
  <si>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</si>
  <si>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</si>
  <si>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</si>
  <si>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</si>
  <si>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</si>
  <si>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</si>
  <si>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</si>
  <si>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</si>
  <si>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</si>
  <si>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</si>
  <si>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</si>
  <si>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</si>
  <si>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</si>
  <si>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</si>
  <si>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</si>
  <si>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</si>
  <si>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</si>
  <si>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</si>
  <si>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</si>
  <si>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</si>
  <si>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</si>
  <si>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</si>
  <si>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</si>
  <si>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</si>
  <si>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</si>
  <si>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</si>
  <si>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</si>
  <si>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</si>
  <si>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</si>
  <si>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</si>
  <si>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</si>
  <si>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</si>
  <si>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</si>
  <si>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</si>
  <si>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</si>
  <si>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</si>
  <si>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</si>
  <si>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</si>
  <si>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</si>
  <si>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</si>
  <si>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</si>
  <si>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</si>
  <si>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</si>
  <si>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</si>
  <si>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</si>
  <si>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</si>
  <si>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</si>
  <si>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</si>
  <si>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</si>
  <si>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</si>
  <si>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</si>
  <si>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</si>
  <si>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</si>
  <si>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</si>
  <si>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</si>
  <si>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</si>
  <si>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</si>
  <si>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</si>
  <si>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</si>
  <si>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</si>
  <si>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</si>
  <si>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</si>
  <si>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</si>
  <si>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</si>
  <si>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</si>
  <si>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</si>
  <si>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</si>
  <si>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</si>
  <si>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</si>
  <si>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</si>
  <si>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</si>
  <si>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</si>
  <si>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</si>
  <si>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</si>
  <si>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</si>
  <si>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</si>
  <si>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</si>
  <si>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</si>
  <si>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</si>
  <si>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</si>
  <si>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</si>
  <si>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</si>
  <si>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</si>
  <si>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</si>
  <si>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</si>
  <si>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</si>
  <si>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</si>
  <si>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</si>
  <si>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</si>
  <si>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</si>
  <si>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</si>
  <si>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</si>
  <si>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</si>
  <si>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</si>
  <si>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</si>
  <si>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</si>
  <si>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</si>
  <si>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</si>
  <si>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</si>
  <si>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</si>
  <si>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</si>
  <si>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</si>
  <si>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</si>
  <si>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</si>
  <si>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</si>
  <si>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</si>
  <si>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</si>
  <si>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</si>
  <si>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</si>
  <si>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</si>
  <si>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</si>
  <si>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</si>
  <si>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</si>
  <si>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</si>
  <si>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</si>
  <si>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</si>
  <si>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</si>
  <si>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</si>
  <si>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</si>
  <si>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</si>
  <si>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</si>
  <si>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</si>
  <si>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</si>
  <si>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</si>
  <si>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</si>
  <si>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</si>
  <si>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</si>
  <si>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</si>
  <si>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</si>
  <si>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</si>
  <si>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</si>
  <si>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</si>
  <si>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</si>
  <si>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</si>
  <si>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</si>
  <si>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</si>
  <si>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</si>
  <si>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</si>
  <si>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</si>
  <si>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</si>
  <si>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</si>
  <si>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</si>
  <si>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</si>
  <si>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</si>
  <si>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</si>
  <si>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</si>
  <si>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</si>
  <si>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</si>
  <si>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</si>
  <si>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</si>
  <si>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</si>
  <si>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</si>
  <si>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</si>
  <si>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</si>
  <si>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</si>
  <si>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</si>
  <si>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</si>
  <si>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</si>
  <si>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</si>
  <si>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</si>
  <si>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</si>
  <si>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</si>
  <si>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</si>
  <si>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</si>
  <si>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</si>
  <si>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</si>
  <si>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</si>
  <si>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</si>
  <si>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</si>
  <si>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</si>
  <si>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</si>
  <si>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</si>
  <si>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</si>
  <si>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</si>
  <si>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</si>
  <si>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</si>
  <si>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</si>
  <si>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</si>
  <si>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</si>
  <si>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</si>
  <si>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</si>
  <si>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</si>
  <si>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</si>
  <si>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</si>
  <si>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</si>
  <si>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</si>
  <si>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</si>
  <si>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</si>
  <si>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</si>
  <si>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</si>
  <si>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</si>
  <si>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</si>
  <si>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</si>
  <si>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</si>
  <si>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</si>
  <si>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</si>
  <si>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</si>
  <si>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</si>
  <si>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</si>
  <si>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</si>
  <si>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</si>
  <si>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</si>
  <si>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</si>
  <si>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</si>
  <si>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</si>
  <si>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</si>
  <si>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</si>
  <si>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</si>
  <si>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</si>
  <si>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</si>
  <si>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</si>
  <si>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</si>
  <si>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</si>
  <si>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</si>
  <si>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</si>
  <si>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</si>
  <si>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</si>
  <si>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</si>
  <si>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</si>
  <si>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</si>
  <si>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</si>
  <si>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</si>
  <si>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</si>
  <si>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</si>
  <si>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</si>
  <si>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</si>
  <si>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</si>
  <si>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</si>
  <si>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</si>
  <si>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</si>
  <si>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</si>
  <si>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</si>
  <si>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</si>
  <si>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</si>
  <si>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</si>
  <si>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</si>
  <si>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</si>
  <si>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</si>
  <si>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</si>
  <si>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</si>
  <si>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</si>
  <si>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</si>
  <si>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</si>
  <si>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</si>
  <si>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</si>
  <si>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</si>
  <si>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</si>
  <si>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</si>
  <si>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</si>
  <si>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</si>
  <si>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</si>
  <si>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</si>
  <si>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</si>
  <si>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</si>
  <si>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</si>
  <si>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</si>
  <si>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</si>
  <si>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</si>
  <si>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</si>
  <si>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</si>
  <si>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</si>
  <si>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</si>
  <si>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</si>
  <si>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</si>
  <si>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</si>
  <si>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</si>
  <si>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</si>
  <si>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</si>
  <si>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</si>
  <si>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</si>
  <si>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</si>
  <si>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</si>
  <si>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</si>
  <si>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</si>
  <si>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</si>
  <si>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</si>
  <si>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</si>
  <si>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</si>
  <si>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</si>
  <si>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</si>
  <si>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</si>
  <si>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</si>
  <si>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</si>
  <si>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</si>
  <si>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</si>
  <si>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</si>
  <si>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</si>
  <si>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</si>
  <si>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</si>
  <si>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</si>
  <si>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</si>
  <si>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</si>
  <si>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</si>
  <si>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</si>
  <si>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</si>
  <si>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</si>
  <si>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</si>
  <si>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</si>
  <si>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</si>
  <si>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</si>
  <si>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</si>
  <si>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</si>
  <si>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</si>
  <si>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</si>
  <si>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</si>
  <si>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</si>
  <si>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</si>
  <si>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</si>
  <si>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</si>
  <si>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</si>
  <si>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</si>
  <si>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</si>
  <si>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</si>
  <si>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</si>
  <si>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</si>
  <si>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</si>
  <si>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</si>
  <si>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</si>
  <si>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</si>
  <si>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</si>
  <si>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</si>
  <si>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</si>
  <si>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</si>
  <si>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</si>
  <si>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</si>
  <si>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</si>
  <si>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</si>
  <si>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</si>
  <si>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</si>
  <si>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</si>
  <si>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</si>
  <si>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</si>
  <si>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</si>
  <si>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</si>
  <si>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</si>
  <si>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</si>
  <si>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</si>
  <si>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</si>
  <si>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</si>
  <si>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</si>
  <si>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</si>
  <si>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</si>
  <si>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</si>
  <si>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</si>
  <si>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</si>
  <si>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</si>
  <si>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</si>
  <si>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</si>
  <si>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</si>
  <si>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</si>
  <si>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</si>
  <si>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</si>
  <si>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</si>
  <si>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</si>
  <si>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</si>
  <si>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</si>
  <si>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</si>
  <si>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</si>
  <si>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</si>
  <si>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</si>
  <si>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</si>
  <si>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</si>
  <si>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</si>
  <si>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</si>
  <si>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</si>
  <si>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</si>
  <si>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</si>
  <si>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</si>
  <si>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</si>
  <si>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</si>
  <si>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</si>
  <si>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</si>
  <si>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</si>
  <si>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</si>
  <si>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</si>
  <si>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</si>
  <si>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</si>
  <si>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</si>
  <si>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</si>
  <si>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</si>
  <si>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</si>
  <si>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</si>
  <si>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</si>
  <si>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</si>
  <si>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</si>
  <si>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</si>
  <si>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</si>
  <si>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</si>
  <si>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</si>
  <si>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</si>
  <si>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</si>
  <si>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</si>
  <si>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</si>
  <si>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</si>
  <si>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</si>
  <si>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</si>
  <si>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</si>
  <si>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</si>
  <si>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</si>
  <si>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</si>
  <si>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</si>
  <si>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</si>
  <si>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</si>
  <si>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</si>
  <si>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</si>
  <si>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</si>
  <si>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</si>
  <si>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</si>
  <si>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</si>
  <si>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</si>
  <si>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</si>
  <si>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</si>
  <si>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</si>
  <si>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</si>
  <si>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</si>
  <si>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</si>
  <si>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</si>
  <si>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</si>
  <si>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</si>
  <si>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</si>
  <si>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</si>
  <si>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</si>
  <si>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</si>
  <si>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</si>
  <si>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</si>
  <si>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</si>
  <si>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</si>
  <si>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</si>
  <si>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</si>
  <si>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</si>
  <si>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</si>
  <si>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</si>
  <si>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</si>
  <si>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</si>
  <si>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</si>
  <si>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</si>
  <si>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</si>
  <si>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</si>
  <si>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</si>
  <si>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</si>
  <si>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</si>
  <si>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</si>
  <si>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</si>
  <si>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</si>
  <si>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</si>
  <si>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</si>
  <si>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</si>
  <si>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</si>
  <si>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</si>
  <si>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</si>
  <si>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</si>
  <si>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</si>
  <si>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</si>
  <si>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</si>
  <si>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</si>
  <si>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</si>
  <si>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</si>
  <si>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</si>
  <si>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</si>
  <si>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</si>
  <si>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</si>
  <si>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</si>
  <si>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</si>
  <si>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</si>
  <si>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</si>
  <si>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</si>
  <si>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</si>
  <si>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</si>
  <si>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</si>
  <si>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</si>
  <si>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</si>
  <si>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</si>
  <si>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</si>
  <si>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</si>
  <si>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</si>
  <si>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</si>
  <si>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</si>
  <si>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</si>
  <si>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</si>
  <si>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</si>
  <si>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</si>
  <si>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</si>
  <si>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</si>
  <si>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</si>
  <si>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</si>
  <si>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</si>
  <si>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</si>
  <si>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</si>
  <si>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</si>
  <si>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</si>
  <si>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</si>
  <si>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</si>
  <si>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</si>
  <si>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</si>
  <si>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</si>
  <si>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</si>
  <si>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</si>
  <si>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</si>
  <si>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</si>
  <si>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</si>
  <si>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</si>
  <si>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</si>
  <si>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</si>
  <si>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</si>
  <si>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</si>
  <si>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</si>
  <si>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</si>
  <si>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</si>
  <si>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</si>
  <si>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</si>
  <si>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</si>
  <si>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</si>
  <si>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</si>
  <si>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</si>
  <si>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</si>
  <si>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</si>
  <si>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</si>
  <si>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</si>
  <si>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</si>
  <si>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</si>
  <si>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</si>
  <si>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</si>
  <si>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</si>
  <si>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</si>
  <si>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</si>
  <si>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</si>
  <si>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</si>
  <si>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</si>
  <si>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</si>
  <si>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</si>
  <si>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</si>
  <si>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</si>
  <si>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</si>
  <si>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</si>
  <si>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</si>
  <si>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</si>
  <si>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</si>
  <si>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</si>
  <si>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</si>
  <si>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</si>
  <si>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</si>
  <si>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</si>
  <si>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</si>
  <si>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</si>
  <si>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</si>
  <si>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</si>
  <si>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</si>
  <si>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</si>
  <si>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</si>
  <si>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</si>
  <si>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</si>
  <si>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</si>
  <si>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</si>
  <si>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</si>
  <si>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</si>
  <si>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</si>
  <si>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</si>
  <si>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</si>
  <si>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</si>
  <si>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</si>
  <si>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</si>
  <si>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</si>
  <si>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</si>
  <si>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</si>
  <si>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</si>
  <si>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</si>
  <si>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</si>
  <si>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</si>
  <si>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</si>
  <si>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</si>
  <si>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</si>
  <si>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</si>
  <si>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</si>
  <si>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</si>
  <si>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</si>
  <si>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</si>
  <si>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</si>
  <si>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</si>
  <si>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</si>
  <si>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</si>
  <si>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</si>
  <si>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</si>
  <si>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</si>
  <si>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</si>
  <si>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</si>
  <si>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</si>
  <si>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</si>
  <si>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</si>
  <si>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</si>
  <si>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</si>
  <si>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</si>
  <si>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</si>
  <si>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</si>
  <si>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</si>
  <si>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</si>
  <si>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</si>
  <si>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</si>
  <si>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</si>
  <si>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</si>
  <si>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</si>
  <si>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</si>
  <si>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</si>
  <si>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</si>
  <si>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</si>
  <si>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</si>
  <si>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</si>
  <si>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</si>
  <si>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</si>
  <si>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</si>
  <si>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</si>
  <si>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</si>
  <si>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</si>
  <si>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</si>
  <si>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</si>
  <si>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</si>
  <si>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</si>
  <si>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</si>
  <si>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</si>
  <si>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</si>
  <si>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</si>
  <si>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</si>
  <si>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</si>
  <si>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</si>
  <si>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</si>
  <si>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</si>
  <si>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</si>
  <si>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</si>
  <si>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</si>
  <si>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</si>
  <si>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</si>
  <si>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</si>
  <si>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</si>
  <si>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</si>
  <si>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</si>
  <si>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</si>
  <si>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</si>
  <si>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</si>
  <si>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</si>
  <si>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</si>
  <si>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</si>
  <si>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</si>
  <si>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</si>
  <si>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</si>
  <si>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</si>
  <si>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</si>
  <si>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</si>
  <si>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</si>
  <si>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</si>
  <si>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</si>
  <si>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</si>
  <si>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</si>
  <si>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</si>
  <si>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</si>
  <si>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</si>
  <si>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</si>
  <si>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</si>
  <si>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</si>
  <si>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</si>
  <si>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</si>
  <si>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</si>
  <si>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</si>
  <si>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</si>
  <si>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</si>
  <si>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</si>
  <si>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</si>
  <si>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</si>
  <si>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</si>
  <si>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</si>
  <si>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</si>
  <si>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</si>
  <si>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</si>
  <si>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</si>
  <si>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</si>
  <si>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</si>
  <si>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</si>
  <si>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</si>
  <si>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</si>
  <si>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</si>
  <si>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</si>
  <si>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</si>
  <si>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</si>
  <si>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</si>
  <si>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</si>
  <si>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</si>
  <si>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</si>
  <si>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</si>
  <si>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</si>
  <si>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</si>
  <si>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</si>
  <si>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</si>
  <si>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</si>
  <si>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</si>
  <si>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</si>
  <si>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</si>
  <si>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</si>
  <si>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</si>
  <si>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</si>
  <si>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</si>
  <si>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</si>
  <si>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</si>
  <si>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</si>
  <si>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</si>
  <si>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</si>
  <si>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</si>
  <si>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</si>
  <si>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</si>
  <si>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</si>
  <si>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</si>
  <si>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</si>
  <si>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</si>
  <si>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</si>
  <si>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</si>
  <si>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</si>
  <si>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</si>
  <si>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</si>
  <si>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</si>
  <si>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</si>
  <si>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</si>
  <si>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</si>
  <si>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</si>
  <si>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</si>
  <si>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</si>
  <si>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</si>
  <si>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</si>
  <si>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</si>
  <si>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</si>
  <si>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</si>
  <si>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</si>
  <si>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</si>
  <si>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</si>
  <si>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</si>
  <si>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</si>
  <si>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</si>
  <si>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</si>
  <si>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</si>
  <si>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</si>
  <si>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</si>
  <si>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</si>
  <si>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</si>
  <si>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</si>
  <si>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</si>
  <si>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</si>
  <si>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</si>
  <si>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</si>
  <si>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</si>
  <si>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</si>
  <si>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</si>
  <si>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</si>
  <si>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</si>
  <si>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</si>
  <si>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</si>
  <si>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</si>
  <si>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</si>
  <si>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</si>
  <si>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</si>
  <si>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</si>
  <si>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</si>
  <si>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</si>
  <si>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</si>
  <si>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</si>
  <si>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</si>
  <si>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</si>
  <si>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</si>
  <si>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</si>
  <si>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</si>
  <si>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</si>
  <si>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</si>
  <si>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</si>
  <si>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</si>
  <si>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</si>
  <si>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</si>
  <si>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</si>
  <si>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</si>
  <si>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</si>
  <si>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</si>
  <si>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</si>
  <si>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</si>
  <si>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</si>
  <si>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</si>
  <si>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</si>
  <si>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</si>
  <si>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</si>
  <si>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</si>
  <si>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</si>
  <si>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</si>
  <si>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</si>
  <si>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</si>
  <si>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</si>
  <si>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</si>
  <si>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</si>
  <si>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</si>
  <si>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</si>
  <si>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</si>
  <si>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</si>
  <si>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</si>
  <si>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</si>
  <si>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</si>
  <si>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</si>
  <si>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</si>
  <si>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</si>
  <si>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</si>
  <si>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</si>
  <si>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</si>
  <si>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</si>
  <si>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</si>
  <si>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</si>
  <si>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</si>
  <si>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</si>
  <si>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</si>
  <si>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</si>
  <si>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</si>
  <si>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</si>
  <si>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</si>
  <si>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</si>
  <si>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</si>
  <si>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</si>
  <si>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</si>
  <si>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</si>
  <si>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</si>
  <si>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</si>
  <si>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</si>
  <si>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</si>
  <si>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</si>
  <si>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</si>
  <si>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</si>
  <si>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</si>
  <si>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</si>
  <si>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</si>
  <si>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</si>
  <si>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</si>
  <si>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</si>
  <si>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</si>
  <si>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</si>
  <si>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</si>
  <si>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</si>
  <si>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</si>
  <si>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</si>
  <si>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</si>
  <si>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</si>
  <si>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</si>
  <si>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</si>
  <si>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</si>
  <si>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</si>
  <si>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</si>
  <si>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</si>
  <si>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</si>
  <si>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</si>
  <si>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</si>
  <si>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</si>
  <si>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</si>
  <si>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</si>
  <si>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</si>
  <si>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</si>
  <si>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</si>
  <si>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</si>
  <si>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</si>
  <si>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</si>
  <si>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</si>
  <si>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</si>
  <si>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</si>
  <si>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</si>
  <si>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</si>
  <si>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</si>
  <si>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</si>
  <si>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</si>
  <si>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</si>
  <si>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</si>
  <si>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</si>
  <si>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</si>
  <si>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</si>
  <si>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</si>
  <si>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</si>
  <si>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</si>
  <si>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</si>
  <si>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</si>
  <si>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</si>
  <si>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</si>
  <si>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</si>
  <si>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</si>
  <si>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</si>
  <si>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</si>
  <si>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</si>
  <si>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</si>
  <si>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</si>
  <si>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</si>
  <si>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</si>
  <si>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</si>
  <si>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</si>
  <si>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</si>
  <si>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</si>
  <si>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</si>
  <si>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</si>
  <si>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</si>
  <si>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</si>
  <si>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</si>
  <si>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</si>
  <si>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</si>
  <si>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</si>
  <si>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</si>
  <si>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</si>
  <si>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</si>
  <si>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</si>
  <si>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</si>
  <si>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</si>
  <si>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</si>
  <si>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</si>
  <si>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</si>
  <si>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</si>
  <si>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</si>
  <si>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</si>
  <si>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</si>
  <si>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</si>
  <si>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</si>
  <si>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</si>
  <si>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</si>
  <si>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</si>
  <si>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</si>
  <si>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</si>
  <si>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</si>
  <si>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</si>
  <si>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</si>
  <si>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</si>
  <si>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</si>
  <si>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</si>
  <si>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</si>
  <si>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</si>
  <si>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</si>
  <si>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</si>
  <si>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</si>
  <si>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</si>
  <si>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</si>
  <si>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</si>
  <si>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</si>
  <si>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</si>
  <si>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</si>
  <si>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</si>
  <si>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</si>
  <si>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</si>
  <si>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</si>
  <si>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</si>
  <si>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</si>
  <si>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</si>
  <si>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</si>
  <si>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</si>
  <si>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</si>
  <si>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</si>
  <si>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</si>
  <si>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</si>
  <si>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</si>
  <si>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</si>
  <si>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</si>
  <si>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</si>
  <si>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</si>
  <si>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</si>
  <si>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</si>
  <si>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</si>
  <si>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</si>
  <si>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</si>
  <si>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</si>
  <si>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</si>
  <si>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</si>
  <si>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</si>
  <si>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</si>
  <si>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</si>
  <si>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</si>
  <si>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</si>
  <si>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</si>
  <si>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</si>
  <si>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</si>
  <si>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</si>
  <si>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</si>
  <si>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</si>
  <si>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</si>
  <si>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</si>
  <si>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</si>
  <si>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</si>
  <si>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</si>
  <si>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</si>
  <si>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</si>
  <si>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</si>
  <si>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</si>
  <si>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</si>
  <si>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</si>
  <si>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</si>
  <si>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</si>
  <si>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</si>
  <si>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</si>
  <si>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</si>
  <si>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</si>
  <si>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</si>
  <si>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</si>
  <si>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</si>
  <si>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</si>
  <si>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</si>
  <si>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</si>
  <si>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</si>
  <si>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</si>
  <si>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</si>
  <si>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</si>
  <si>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</si>
  <si>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</si>
  <si>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</si>
  <si>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</si>
  <si>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</si>
  <si>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</si>
  <si>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</si>
  <si>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</si>
  <si>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</si>
  <si>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</si>
  <si>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</si>
  <si>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</si>
  <si>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</si>
  <si>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</si>
  <si>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</si>
  <si>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</si>
  <si>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</si>
  <si>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</si>
  <si>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</si>
  <si>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</si>
  <si>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</si>
  <si>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</si>
  <si>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</si>
  <si>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</si>
  <si>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</si>
  <si>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</si>
  <si>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</si>
  <si>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</si>
  <si>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</si>
  <si>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</si>
  <si>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</si>
  <si>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</si>
  <si>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</si>
  <si>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</si>
  <si>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</si>
  <si>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</si>
  <si>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</si>
  <si>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</si>
  <si>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</si>
  <si>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</si>
  <si>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</si>
  <si>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</si>
  <si>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</si>
  <si>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</si>
  <si>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</si>
  <si>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</si>
  <si>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</si>
  <si>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</si>
  <si>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</si>
  <si>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</si>
  <si>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</si>
  <si>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</si>
  <si>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</si>
  <si>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</si>
  <si>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</si>
  <si>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</si>
  <si>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</si>
  <si>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</si>
  <si>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</si>
  <si>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</si>
  <si>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</si>
  <si>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</si>
  <si>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</si>
  <si>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</si>
  <si>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</si>
  <si>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</si>
  <si>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</si>
  <si>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</si>
  <si>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</si>
  <si>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</si>
  <si>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</si>
  <si>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</si>
  <si>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</si>
  <si>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</si>
  <si>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</si>
  <si>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</si>
  <si>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</si>
  <si>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</si>
  <si>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</si>
  <si>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</si>
  <si>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</si>
  <si>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</si>
  <si>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</si>
  <si>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</si>
  <si>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</si>
  <si>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</si>
  <si>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</si>
  <si>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</si>
  <si>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</si>
  <si>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</si>
  <si>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</si>
  <si>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</si>
  <si>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</si>
  <si>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</si>
  <si>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</si>
  <si>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</si>
  <si>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</si>
  <si>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</si>
  <si>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</si>
  <si>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</si>
  <si>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</si>
  <si>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</si>
  <si>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</si>
  <si>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</si>
  <si>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</si>
  <si>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</si>
  <si>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</si>
  <si>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</si>
  <si>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</si>
  <si>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</si>
  <si>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</si>
  <si>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</si>
  <si>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</si>
  <si>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</si>
  <si>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</si>
  <si>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</si>
  <si>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</si>
  <si>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</si>
  <si>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</si>
  <si>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</si>
  <si>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</si>
  <si>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</si>
  <si>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</si>
  <si>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</si>
  <si>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</si>
  <si>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</si>
  <si>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</si>
  <si>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</si>
  <si>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</si>
  <si>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</si>
  <si>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</si>
  <si>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</si>
  <si>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</si>
  <si>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</si>
  <si>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</si>
  <si>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</si>
  <si>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</si>
  <si>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</si>
  <si>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</si>
  <si>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</si>
  <si>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</si>
  <si>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</si>
  <si>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</si>
  <si>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</si>
  <si>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</si>
  <si>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</si>
  <si>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</si>
  <si>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</si>
  <si>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</si>
  <si>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</si>
  <si>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</si>
  <si>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</si>
  <si>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</si>
  <si>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</si>
  <si>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</si>
  <si>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</si>
  <si>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</si>
  <si>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</si>
  <si>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</si>
  <si>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</si>
  <si>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</si>
  <si>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</si>
  <si>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</si>
  <si>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</si>
  <si>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</si>
  <si>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</si>
  <si>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</si>
  <si>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</si>
  <si>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</si>
  <si>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</si>
  <si>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</si>
  <si>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</si>
  <si>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</si>
  <si>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</si>
  <si>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</si>
  <si>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</si>
  <si>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</si>
  <si>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</si>
  <si>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</si>
  <si>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</si>
  <si>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</si>
  <si>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</si>
  <si>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</si>
  <si>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</si>
  <si>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</si>
  <si>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</si>
  <si>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</si>
  <si>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</si>
  <si>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</si>
  <si>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</si>
  <si>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</si>
  <si>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</si>
  <si>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</si>
  <si>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</si>
  <si>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</si>
  <si>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</si>
  <si>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</si>
  <si>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</si>
  <si>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</si>
  <si>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</si>
  <si>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</si>
  <si>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</si>
  <si>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</si>
  <si>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</si>
  <si>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</si>
  <si>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</si>
  <si>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</si>
  <si>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</si>
  <si>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</si>
  <si>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</si>
  <si>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</si>
  <si>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</si>
  <si>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</si>
  <si>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</si>
  <si>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</si>
  <si>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</si>
  <si>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</si>
  <si>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</si>
  <si>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</si>
  <si>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</si>
  <si>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</si>
  <si>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</si>
  <si>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</si>
  <si>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</si>
  <si>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</si>
  <si>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</si>
  <si>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</si>
  <si>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</si>
  <si>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</si>
  <si>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</si>
  <si>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</si>
  <si>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</si>
  <si>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</si>
  <si>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</si>
  <si>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</si>
  <si>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</si>
  <si>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</si>
  <si>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</si>
  <si>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</si>
  <si>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</si>
  <si>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</si>
  <si>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</si>
  <si>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</si>
  <si>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</si>
  <si>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</si>
  <si>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</si>
  <si>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</si>
  <si>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</si>
  <si>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</si>
  <si>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</si>
  <si>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</si>
  <si>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</si>
  <si>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</si>
  <si>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</si>
  <si>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</si>
  <si>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</si>
  <si>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</si>
  <si>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</si>
  <si>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</si>
  <si>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</si>
  <si>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</si>
  <si>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</si>
  <si>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</si>
  <si>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</si>
  <si>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</si>
  <si>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</si>
  <si>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</si>
  <si>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</si>
  <si>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</si>
  <si>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</si>
  <si>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</si>
  <si>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</si>
  <si>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</si>
  <si>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</si>
  <si>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</si>
  <si>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</si>
  <si>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</si>
  <si>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</si>
  <si>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</si>
  <si>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</si>
  <si>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</si>
  <si>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</si>
  <si>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</si>
  <si>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</si>
  <si>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</si>
  <si>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</si>
  <si>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</si>
  <si>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</si>
  <si>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</si>
  <si>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</si>
  <si>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</si>
  <si>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</si>
  <si>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</si>
  <si>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</si>
  <si>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</si>
  <si>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</si>
  <si>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</si>
  <si>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</si>
  <si>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</si>
  <si>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</si>
  <si>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</si>
  <si>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</si>
  <si>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</si>
  <si>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</si>
  <si>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</si>
  <si>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</si>
  <si>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</si>
  <si>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</si>
  <si>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</si>
  <si>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</si>
  <si>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</si>
  <si>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</si>
  <si>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</si>
  <si>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</si>
  <si>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</si>
  <si>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</si>
  <si>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</si>
  <si>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</si>
  <si>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</si>
  <si>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</si>
  <si>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</si>
  <si>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</si>
  <si>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</si>
  <si>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</si>
  <si>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</si>
  <si>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</si>
  <si>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</si>
  <si>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</si>
  <si>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</si>
  <si>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</si>
  <si>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</si>
  <si>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</si>
  <si>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</si>
  <si>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</si>
  <si>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</si>
  <si>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</si>
  <si>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</si>
  <si>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</si>
  <si>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</si>
  <si>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</si>
  <si>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</si>
  <si>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</si>
  <si>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</si>
  <si>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</si>
  <si>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</si>
  <si>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</si>
  <si>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</si>
  <si>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</si>
  <si>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</si>
  <si>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</si>
  <si>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</si>
  <si>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</si>
  <si>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</si>
  <si>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</si>
  <si>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</si>
  <si>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</si>
  <si>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</si>
  <si>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</si>
  <si>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</si>
  <si>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</si>
  <si>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</si>
  <si>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</si>
  <si>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</si>
  <si>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</si>
  <si>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</si>
  <si>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</si>
  <si>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</si>
  <si>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</si>
  <si>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</si>
  <si>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</si>
  <si>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</si>
  <si>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</si>
  <si>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</si>
  <si>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</si>
  <si>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</si>
  <si>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</si>
  <si>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</si>
  <si>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</si>
  <si>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</si>
  <si>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</si>
  <si>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</si>
  <si>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</si>
  <si>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</si>
  <si>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</si>
  <si>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</si>
  <si>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</si>
  <si>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</si>
  <si>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</si>
  <si>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</si>
  <si>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</si>
  <si>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</si>
  <si>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</si>
  <si>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</si>
  <si>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</si>
  <si>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</si>
  <si>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</si>
  <si>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</si>
  <si>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</si>
  <si>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</si>
  <si>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</si>
  <si>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</si>
  <si>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</si>
  <si>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</si>
  <si>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</si>
  <si>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</si>
  <si>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</si>
  <si>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</si>
  <si>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</si>
  <si>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</si>
  <si>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</si>
  <si>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</si>
  <si>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</si>
  <si>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</si>
  <si>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</si>
  <si>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</si>
  <si>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</si>
  <si>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</si>
  <si>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</si>
  <si>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</si>
  <si>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</si>
  <si>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</si>
  <si>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</si>
  <si>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</si>
  <si>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</si>
  <si>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</si>
  <si>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</si>
  <si>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</si>
  <si>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</si>
  <si>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</si>
  <si>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</si>
  <si>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</si>
  <si>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</si>
  <si>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</si>
  <si>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</si>
  <si>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</si>
  <si>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</si>
  <si>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</si>
  <si>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</si>
  <si>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</si>
  <si>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</si>
  <si>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</si>
  <si>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</si>
  <si>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</si>
  <si>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</si>
  <si>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</si>
  <si>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</si>
  <si>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</si>
  <si>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</si>
  <si>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</si>
  <si>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</si>
  <si>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</si>
  <si>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</si>
  <si>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</si>
  <si>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</si>
  <si>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</si>
  <si>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</si>
  <si>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</si>
  <si>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</si>
  <si>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</si>
  <si>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</si>
  <si>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</si>
  <si>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</si>
  <si>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</si>
  <si>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</si>
  <si>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</si>
  <si>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</si>
  <si>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</si>
  <si>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</si>
  <si>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</si>
  <si>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</si>
  <si>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</si>
  <si>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</si>
  <si>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</si>
  <si>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</si>
  <si>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</si>
  <si>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</si>
  <si>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</si>
  <si>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</si>
  <si>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</si>
  <si>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</si>
  <si>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</si>
  <si>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</si>
  <si>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</si>
  <si>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</si>
  <si>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</si>
  <si>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</si>
  <si>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</si>
  <si>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</si>
  <si>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</si>
  <si>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</si>
  <si>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</si>
  <si>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</si>
  <si>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</si>
  <si>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</si>
  <si>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</si>
  <si>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</si>
  <si>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</si>
  <si>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</si>
  <si>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</si>
  <si>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</si>
  <si>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</si>
  <si>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</si>
  <si>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</si>
  <si>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</si>
  <si>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</si>
  <si>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</si>
  <si>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</si>
  <si>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</si>
  <si>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</si>
  <si>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</si>
  <si>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</si>
  <si>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</si>
  <si>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</si>
  <si>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</si>
  <si>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</si>
  <si>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</si>
  <si>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</si>
  <si>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</si>
  <si>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</si>
  <si>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</si>
  <si>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</si>
  <si>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</si>
  <si>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</si>
  <si>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</si>
  <si>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</si>
  <si>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</si>
  <si>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</si>
  <si>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</si>
  <si>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</si>
  <si>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</si>
  <si>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</si>
  <si>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</si>
  <si>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</si>
  <si>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</si>
  <si>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</si>
  <si>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</si>
  <si>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</si>
  <si>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</si>
  <si>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</si>
  <si>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</si>
  <si>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</si>
  <si>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</si>
  <si>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</si>
  <si>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</si>
  <si>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</si>
  <si>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</si>
  <si>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</si>
  <si>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</si>
  <si>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</si>
  <si>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</si>
  <si>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</si>
  <si>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</si>
  <si>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</si>
  <si>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</si>
  <si>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</si>
  <si>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</si>
  <si>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</si>
  <si>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</si>
  <si>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</si>
  <si>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</si>
  <si>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</si>
  <si>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</si>
  <si>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</si>
  <si>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</si>
  <si>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</si>
  <si>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</si>
  <si>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</si>
  <si>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</si>
  <si>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</si>
  <si>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</si>
  <si>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</si>
  <si>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</si>
  <si>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</si>
  <si>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</si>
  <si>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</si>
  <si>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</si>
  <si>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</si>
  <si>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</si>
  <si>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</si>
  <si>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</si>
  <si>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</si>
  <si>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</si>
  <si>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</si>
  <si>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</si>
  <si>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</si>
  <si>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</si>
  <si>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</si>
  <si>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</si>
  <si>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</si>
  <si>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</si>
  <si>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</si>
  <si>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</si>
  <si>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</si>
  <si>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</si>
  <si>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</si>
  <si>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</si>
  <si>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</si>
  <si>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</si>
  <si>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</si>
  <si>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</si>
  <si>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</si>
  <si>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</si>
  <si>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</si>
  <si>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</si>
  <si>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</si>
  <si>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</si>
  <si>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</si>
  <si>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</si>
  <si>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</si>
  <si>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</si>
  <si>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</si>
  <si>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</si>
  <si>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</si>
  <si>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</si>
  <si>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</si>
  <si>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</si>
  <si>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</si>
  <si>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</si>
  <si>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</si>
  <si>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</si>
  <si>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</si>
  <si>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</si>
  <si>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</si>
  <si>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</si>
  <si>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</si>
  <si>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</si>
  <si>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</si>
  <si>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</si>
  <si>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</si>
  <si>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</si>
  <si>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</si>
  <si>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</si>
  <si>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</si>
  <si>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</si>
  <si>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</si>
  <si>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</si>
  <si>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</si>
  <si>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</si>
  <si>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</si>
  <si>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</si>
  <si>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</si>
  <si>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</si>
  <si>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</si>
  <si>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</si>
  <si>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</si>
  <si>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</si>
  <si>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</si>
  <si>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</si>
  <si>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</si>
  <si>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</si>
  <si>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</si>
  <si>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</si>
  <si>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</si>
  <si>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</si>
  <si>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</si>
  <si>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</si>
  <si>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</si>
  <si>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</si>
  <si>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</si>
  <si>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</si>
  <si>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</si>
  <si>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</si>
  <si>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</si>
  <si>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</si>
  <si>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</si>
  <si>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</si>
  <si>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</si>
  <si>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</si>
  <si>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</si>
  <si>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</si>
  <si>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</si>
  <si>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</si>
  <si>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</si>
  <si>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</si>
  <si>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</si>
  <si>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</si>
  <si>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</si>
  <si>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</si>
  <si>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</si>
  <si>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</si>
  <si>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</si>
  <si>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</si>
  <si>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</si>
  <si>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</si>
  <si>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</si>
  <si>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</si>
  <si>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</si>
  <si>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</si>
  <si>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</si>
  <si>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</si>
  <si>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</si>
  <si>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</si>
  <si>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</si>
  <si>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</si>
  <si>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</si>
  <si>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</si>
  <si>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</si>
  <si>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</si>
  <si>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</si>
  <si>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</si>
  <si>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</si>
  <si>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</si>
  <si>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</si>
  <si>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</si>
  <si>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</si>
  <si>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</si>
  <si>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</si>
  <si>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</si>
  <si>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</si>
  <si>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</si>
  <si>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</si>
  <si>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</si>
  <si>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</si>
  <si>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</si>
  <si>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</si>
  <si>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</si>
  <si>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</si>
  <si>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</si>
  <si>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</si>
  <si>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</si>
  <si>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</si>
  <si>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</si>
  <si>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</si>
  <si>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</si>
  <si>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</si>
  <si>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</si>
  <si>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</si>
  <si>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</si>
  <si>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</si>
  <si>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</si>
  <si>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</si>
  <si>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</si>
  <si>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</si>
  <si>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</si>
  <si>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</si>
  <si>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</si>
  <si>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</si>
  <si>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</si>
  <si>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</si>
  <si>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</si>
  <si>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</si>
  <si>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</si>
  <si>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</si>
  <si>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</si>
  <si>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</si>
  <si>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</si>
  <si>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</si>
  <si>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</si>
  <si>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</si>
  <si>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</si>
  <si>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</si>
  <si>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</si>
  <si>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</si>
  <si>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</si>
  <si>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</si>
  <si>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</si>
  <si>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</si>
  <si>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</si>
  <si>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</si>
  <si>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</si>
  <si>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</si>
  <si>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</si>
  <si>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</si>
  <si>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</si>
  <si>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</si>
  <si>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</si>
  <si>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</si>
  <si>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</si>
  <si>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</si>
  <si>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</si>
  <si>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</si>
  <si>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</si>
  <si>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</si>
  <si>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</si>
  <si>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</si>
  <si>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</si>
  <si>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</si>
  <si>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</si>
  <si>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</si>
  <si>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</si>
  <si>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</si>
  <si>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</si>
  <si>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</si>
  <si>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</si>
  <si>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</si>
  <si>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</si>
  <si>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</si>
  <si>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</si>
  <si>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</si>
  <si>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</si>
  <si>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</si>
  <si>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</si>
  <si>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</si>
  <si>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</si>
  <si>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</si>
  <si>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</si>
  <si>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</si>
  <si>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</si>
  <si>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</si>
  <si>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</si>
  <si>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</si>
  <si>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</si>
  <si>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</si>
  <si>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</si>
  <si>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</si>
  <si>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</si>
  <si>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</si>
  <si>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</si>
  <si>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</si>
  <si>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</si>
  <si>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</si>
  <si>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</si>
  <si>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</si>
  <si>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</si>
  <si>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</si>
  <si>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</si>
  <si>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</si>
  <si>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</si>
  <si>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</si>
  <si>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</si>
  <si>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</si>
  <si>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</si>
  <si>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</si>
  <si>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</si>
  <si>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</si>
  <si>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</si>
  <si>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</si>
  <si>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</si>
  <si>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</si>
  <si>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</si>
  <si>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</si>
  <si>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</si>
  <si>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</si>
  <si>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</si>
  <si>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</si>
  <si>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</si>
  <si>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</si>
  <si>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</si>
  <si>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</si>
  <si>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</si>
  <si>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</si>
  <si>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</si>
  <si>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</si>
  <si>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</si>
  <si>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</si>
  <si>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</si>
  <si>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</si>
  <si>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</si>
  <si>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</si>
  <si>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</si>
  <si>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</si>
  <si>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</si>
  <si>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</si>
  <si>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</si>
  <si>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</si>
  <si>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</si>
  <si>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</si>
  <si>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</si>
  <si>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</si>
  <si>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</si>
  <si>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</si>
  <si>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</si>
  <si>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</si>
  <si>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</si>
  <si>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</si>
  <si>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</si>
  <si>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</si>
  <si>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</si>
  <si>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</si>
  <si>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</si>
  <si>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</si>
  <si>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</si>
  <si>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</si>
  <si>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</si>
  <si>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</si>
  <si>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</si>
  <si>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</si>
  <si>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</si>
  <si>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</si>
  <si>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</si>
  <si>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</si>
  <si>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</si>
  <si>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</si>
  <si>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</si>
  <si>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</si>
  <si>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</si>
  <si>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</si>
  <si>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</si>
  <si>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</si>
  <si>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</si>
  <si>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</si>
  <si>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</si>
  <si>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</si>
  <si>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</si>
  <si>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</si>
  <si>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</si>
  <si>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</si>
  <si>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</si>
  <si>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</si>
  <si>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</si>
  <si>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</si>
  <si>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</si>
  <si>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</si>
  <si>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</si>
  <si>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</si>
  <si>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</si>
  <si>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</si>
  <si>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</si>
  <si>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</si>
  <si>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</si>
  <si>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</si>
  <si>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</si>
  <si>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</si>
  <si>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</si>
  <si>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</si>
  <si>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</si>
  <si>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</si>
  <si>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</si>
  <si>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</si>
  <si>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</si>
  <si>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</si>
  <si>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</si>
  <si>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</si>
  <si>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</si>
  <si>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</si>
  <si>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</si>
  <si>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</si>
  <si>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</si>
  <si>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</si>
  <si>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</si>
  <si>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</si>
  <si>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</si>
  <si>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</si>
  <si>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</si>
  <si>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</si>
  <si>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</si>
  <si>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</si>
  <si>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</si>
  <si>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</si>
  <si>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</si>
  <si>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</si>
  <si>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</si>
  <si>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</si>
  <si>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</si>
  <si>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</si>
  <si>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</si>
  <si>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</si>
  <si>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</si>
  <si>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</si>
  <si>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</si>
  <si>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</si>
  <si>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</si>
  <si>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</si>
  <si>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</si>
  <si>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</si>
  <si>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</si>
  <si>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</si>
  <si>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</si>
  <si>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</si>
  <si>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</si>
  <si>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</si>
  <si>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</si>
  <si>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</si>
  <si>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</si>
  <si>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</si>
  <si>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</si>
  <si>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</si>
  <si>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</si>
  <si>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</si>
  <si>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</si>
  <si>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</si>
  <si>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</si>
  <si>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</si>
  <si>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</si>
  <si>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</si>
  <si>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</si>
  <si>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</si>
  <si>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</si>
  <si>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</si>
  <si>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</si>
  <si>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</si>
  <si>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</si>
  <si>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</si>
  <si>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</si>
  <si>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</si>
  <si>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</si>
  <si>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</si>
  <si>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</si>
  <si>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</si>
  <si>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</si>
  <si>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</si>
  <si>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</si>
  <si>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</si>
  <si>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</si>
  <si>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</si>
  <si>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</si>
  <si>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</si>
  <si>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</si>
  <si>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</si>
  <si>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</si>
  <si>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</si>
  <si>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</si>
  <si>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</si>
  <si>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</si>
  <si>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</si>
  <si>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</si>
  <si>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</si>
  <si>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</si>
  <si>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</si>
  <si>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</si>
  <si>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</si>
  <si>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</si>
  <si>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</si>
  <si>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</si>
  <si>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</si>
  <si>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</si>
  <si>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</si>
  <si>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</si>
  <si>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</si>
  <si>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</si>
  <si>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</si>
  <si>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</si>
  <si>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</si>
  <si>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</si>
  <si>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</si>
  <si>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</si>
  <si>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</si>
  <si>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</si>
  <si>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</si>
  <si>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</si>
  <si>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</si>
  <si>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</si>
  <si>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</si>
  <si>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</si>
  <si>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</si>
  <si>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</si>
  <si>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</si>
  <si>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</si>
  <si>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</si>
  <si>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</si>
  <si>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</si>
  <si>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</si>
  <si>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</si>
  <si>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</si>
  <si>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</si>
  <si>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</si>
  <si>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</si>
  <si>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</si>
  <si>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</si>
  <si>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</si>
  <si>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</si>
  <si>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</si>
  <si>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</si>
  <si>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</si>
  <si>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</si>
  <si>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</si>
  <si>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</si>
  <si>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</si>
  <si>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</si>
  <si>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</si>
  <si>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</si>
  <si>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</si>
  <si>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</si>
  <si>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</si>
  <si>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</si>
  <si>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</si>
  <si>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</si>
  <si>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</si>
  <si>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</si>
  <si>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</si>
  <si>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</si>
  <si>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</si>
  <si>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</si>
  <si>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</si>
  <si>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</si>
  <si>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</si>
  <si>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</si>
  <si>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</si>
  <si>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</si>
  <si>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</si>
  <si>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</si>
  <si>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</si>
  <si>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</si>
  <si>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</si>
  <si>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</si>
  <si>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</si>
  <si>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</si>
  <si>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</si>
  <si>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</si>
  <si>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</si>
  <si>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</si>
  <si>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</si>
  <si>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</si>
  <si>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</si>
  <si>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</si>
  <si>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</si>
  <si>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</si>
  <si>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</si>
  <si>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</si>
  <si>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</si>
  <si>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</si>
  <si>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</si>
  <si>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</si>
  <si>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</si>
  <si>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</si>
  <si>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</si>
  <si>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</si>
  <si>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</si>
  <si>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</si>
  <si>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</si>
  <si>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</si>
  <si>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</si>
  <si>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</si>
  <si>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</si>
  <si>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</si>
  <si>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</si>
  <si>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</si>
  <si>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</si>
  <si>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</si>
  <si>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</si>
  <si>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</si>
  <si>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</si>
  <si>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</si>
  <si>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</si>
  <si>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</si>
  <si>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</si>
  <si>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</si>
  <si>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</si>
  <si>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</si>
  <si>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</si>
  <si>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</si>
  <si>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</si>
  <si>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</si>
  <si>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</si>
  <si>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</si>
  <si>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</si>
  <si>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</si>
  <si>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</si>
  <si>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</si>
  <si>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</si>
  <si>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</si>
  <si>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</si>
  <si>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</si>
  <si>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</si>
  <si>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</si>
  <si>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</si>
  <si>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</si>
  <si>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</si>
  <si>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</si>
  <si>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</si>
  <si>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</si>
  <si>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</si>
  <si>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</si>
  <si>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</si>
  <si>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</si>
  <si>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</si>
  <si>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</si>
  <si>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</si>
  <si>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</si>
  <si>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</si>
  <si>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</si>
  <si>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</si>
  <si>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</si>
  <si>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</si>
  <si>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</si>
  <si>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</si>
  <si>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</si>
  <si>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</si>
  <si>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</si>
  <si>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</si>
  <si>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</si>
  <si>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</si>
  <si>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</si>
  <si>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</si>
  <si>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</si>
  <si>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</si>
  <si>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</si>
  <si>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</si>
  <si>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</si>
  <si>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</si>
  <si>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</si>
  <si>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</si>
  <si>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</si>
  <si>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</si>
  <si>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</si>
  <si>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</si>
  <si>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</si>
  <si>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</si>
  <si>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</si>
  <si>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</si>
  <si>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</si>
  <si>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</si>
  <si>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</si>
  <si>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</si>
  <si>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</si>
  <si>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</si>
  <si>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</si>
  <si>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</si>
  <si>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</si>
  <si>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</si>
  <si>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</si>
  <si>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</si>
  <si>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</si>
  <si>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</si>
  <si>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</si>
  <si>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</si>
  <si>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</si>
  <si>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</si>
  <si>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</si>
  <si>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</si>
  <si>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</si>
  <si>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</si>
  <si>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</si>
  <si>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</si>
  <si>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</si>
  <si>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</si>
  <si>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</si>
  <si>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</si>
  <si>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</si>
  <si>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</si>
  <si>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</si>
  <si>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</si>
  <si>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</si>
  <si>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</si>
  <si>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</si>
  <si>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</si>
  <si>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</si>
  <si>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</si>
  <si>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</si>
  <si>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</si>
  <si>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</si>
  <si>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</si>
  <si>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</si>
  <si>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</si>
  <si>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</si>
  <si>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</si>
  <si>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</si>
  <si>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</si>
  <si>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</si>
  <si>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</si>
  <si>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</si>
  <si>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</si>
  <si>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</si>
  <si>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</si>
  <si>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</si>
  <si>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</si>
  <si>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</si>
  <si>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</si>
  <si>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</si>
  <si>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</si>
  <si>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</si>
  <si>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</si>
  <si>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</si>
  <si>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</si>
  <si>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</si>
  <si>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</si>
  <si>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</si>
  <si>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</si>
  <si>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</si>
  <si>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</si>
  <si>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</si>
  <si>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</si>
  <si>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</si>
  <si>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</si>
  <si>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</si>
  <si>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</si>
  <si>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</si>
  <si>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</si>
  <si>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</si>
  <si>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</si>
  <si>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</si>
  <si>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</si>
  <si>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</si>
  <si>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</si>
  <si>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</si>
  <si>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</si>
  <si>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</si>
  <si>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</si>
  <si>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</si>
  <si>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</si>
  <si>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</si>
  <si>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</si>
  <si>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</si>
  <si>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</si>
  <si>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</si>
  <si>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</si>
  <si>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</si>
  <si>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</si>
  <si>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</si>
  <si>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</si>
  <si>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</si>
  <si>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</si>
  <si>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</si>
  <si>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</si>
  <si>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</si>
  <si>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</si>
  <si>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</si>
  <si>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</si>
  <si>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</si>
  <si>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</si>
  <si>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</si>
  <si>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</si>
  <si>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</si>
  <si>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</si>
  <si>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</si>
  <si>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</si>
  <si>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</si>
  <si>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</si>
  <si>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</si>
  <si>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</si>
  <si>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</si>
  <si>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</si>
  <si>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</si>
  <si>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</si>
  <si>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</si>
  <si>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</si>
  <si>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</si>
  <si>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</si>
  <si>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</si>
  <si>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</si>
  <si>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</si>
  <si>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</si>
  <si>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</si>
  <si>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</si>
  <si>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</si>
  <si>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</si>
  <si>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</si>
  <si>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</si>
  <si>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</si>
  <si>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</si>
  <si>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</si>
  <si>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</si>
  <si>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</si>
  <si>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</si>
  <si>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</si>
  <si>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</si>
  <si>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</si>
  <si>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</si>
  <si>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</si>
  <si>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</si>
  <si>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</si>
  <si>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</si>
  <si>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</si>
  <si>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</si>
  <si>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</si>
  <si>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</si>
  <si>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</si>
  <si>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</si>
  <si>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</si>
  <si>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</si>
  <si>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</si>
  <si>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</si>
  <si>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</si>
  <si>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</si>
  <si>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</si>
  <si>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</si>
  <si>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</si>
  <si>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</si>
  <si>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</si>
  <si>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</si>
  <si>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</si>
  <si>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</si>
  <si>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</si>
  <si>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</si>
  <si>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</si>
  <si>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</si>
  <si>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</si>
  <si>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</si>
  <si>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</si>
  <si>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</si>
  <si>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</si>
  <si>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</si>
  <si>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</si>
  <si>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</si>
  <si>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</si>
  <si>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</si>
  <si>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</si>
  <si>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</si>
  <si>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</si>
  <si>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</si>
  <si>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</si>
  <si>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</si>
  <si>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</si>
  <si>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</si>
  <si>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</si>
  <si>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</si>
  <si>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</si>
  <si>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</si>
  <si>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</si>
  <si>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</si>
  <si>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</si>
  <si>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</si>
  <si>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</si>
  <si>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</si>
  <si>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</si>
  <si>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</si>
  <si>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</si>
  <si>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</si>
  <si>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</si>
  <si>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</si>
  <si>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</si>
  <si>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</si>
  <si>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</si>
  <si>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</si>
  <si>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</si>
  <si>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</si>
  <si>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</si>
  <si>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</si>
  <si>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</si>
  <si>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</si>
  <si>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</si>
  <si>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</si>
  <si>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</si>
  <si>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</si>
  <si>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</si>
  <si>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</si>
  <si>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</si>
  <si>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</si>
  <si>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</si>
  <si>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</si>
  <si>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</si>
  <si>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</si>
  <si>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</si>
  <si>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</si>
  <si>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</si>
  <si>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</si>
  <si>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</si>
  <si>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</si>
  <si>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</si>
  <si>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</si>
  <si>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</si>
  <si>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</si>
  <si>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</si>
  <si>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</si>
  <si>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</si>
  <si>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</si>
  <si>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</si>
  <si>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</si>
  <si>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</si>
  <si>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</si>
  <si>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</si>
  <si>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</si>
  <si>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</si>
  <si>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</si>
  <si>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</si>
  <si>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</si>
  <si>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</si>
  <si>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</si>
  <si>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</si>
  <si>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</si>
  <si>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</si>
  <si>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</si>
  <si>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</si>
  <si>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</si>
  <si>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</si>
  <si>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</si>
  <si>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</si>
  <si>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</si>
  <si>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</si>
  <si>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</si>
  <si>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</si>
  <si>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</si>
  <si>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</si>
  <si>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</si>
  <si>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</si>
  <si>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</si>
  <si>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</si>
  <si>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</si>
  <si>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</si>
  <si>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</si>
  <si>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</si>
  <si>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</si>
  <si>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</si>
  <si>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</si>
  <si>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</si>
  <si>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</si>
  <si>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</si>
  <si>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</si>
  <si>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</si>
  <si>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</si>
  <si>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</si>
  <si>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</si>
  <si>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</si>
  <si>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</si>
  <si>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</si>
  <si>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</si>
  <si>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</si>
  <si>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</si>
  <si>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</si>
  <si>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</si>
  <si>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</si>
  <si>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</si>
  <si>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</si>
  <si>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</si>
  <si>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</si>
  <si>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</si>
  <si>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</si>
  <si>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</si>
  <si>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</si>
  <si>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</si>
  <si>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</si>
  <si>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</si>
  <si>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</si>
  <si>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</si>
  <si>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</si>
  <si>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</si>
  <si>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</si>
  <si>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</si>
  <si>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</si>
  <si>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</si>
  <si>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</si>
  <si>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</si>
  <si>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</si>
  <si>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</si>
  <si>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</si>
  <si>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</si>
  <si>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</si>
  <si>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</si>
  <si>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</si>
  <si>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</si>
  <si>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</si>
  <si>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</si>
  <si>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</si>
  <si>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</si>
  <si>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</si>
  <si>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</si>
  <si>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</si>
  <si>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</si>
  <si>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</si>
  <si>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</si>
  <si>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</si>
  <si>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</si>
  <si>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</si>
  <si>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</si>
  <si>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</si>
  <si>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</si>
  <si>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</si>
  <si>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</si>
  <si>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</si>
  <si>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</si>
  <si>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</si>
  <si>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</si>
  <si>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</si>
  <si>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</si>
  <si>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</si>
  <si>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</si>
  <si>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</si>
  <si>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</si>
  <si>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</si>
  <si>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</si>
  <si>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</si>
  <si>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</si>
  <si>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</si>
  <si>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</si>
  <si>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</si>
  <si>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</si>
  <si>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</si>
  <si>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</si>
  <si>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</si>
  <si>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</si>
  <si>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</si>
  <si>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</si>
  <si>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</si>
  <si>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</si>
  <si>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</si>
  <si>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</si>
  <si>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</si>
  <si>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</si>
  <si>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</si>
  <si>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</si>
  <si>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</si>
  <si>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</si>
  <si>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</si>
  <si>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</si>
  <si>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</si>
  <si>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</si>
  <si>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</si>
  <si>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</si>
  <si>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</si>
  <si>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</si>
  <si>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</si>
  <si>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</si>
  <si>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</si>
  <si>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</si>
  <si>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</si>
  <si>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</si>
  <si>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</si>
  <si>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</si>
  <si>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</si>
  <si>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</si>
  <si>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</si>
  <si>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</si>
  <si>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</si>
  <si>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</si>
  <si>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</si>
  <si>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</si>
  <si>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</si>
  <si>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</si>
  <si>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</si>
  <si>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</si>
  <si>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</si>
  <si>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</si>
  <si>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</si>
  <si>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</si>
  <si>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</si>
  <si>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</si>
  <si>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</si>
  <si>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</si>
  <si>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</si>
  <si>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</si>
  <si>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</si>
  <si>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</si>
  <si>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</si>
  <si>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</si>
  <si>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</si>
  <si>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</si>
  <si>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</si>
  <si>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</si>
  <si>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</si>
  <si>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</si>
  <si>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</si>
  <si>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</si>
  <si>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</si>
  <si>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</si>
  <si>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</si>
  <si>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</si>
  <si>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</si>
  <si>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</si>
  <si>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</si>
  <si>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</si>
  <si>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</si>
  <si>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</si>
  <si>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</si>
  <si>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</si>
  <si>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</si>
  <si>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</si>
  <si>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</si>
  <si>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</si>
  <si>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</si>
  <si>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</si>
  <si>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</si>
  <si>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</si>
  <si>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</si>
  <si>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</si>
  <si>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</si>
  <si>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</si>
  <si>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</si>
  <si>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</si>
  <si>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</si>
  <si>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</si>
  <si>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</si>
  <si>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</si>
  <si>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</si>
  <si>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</si>
  <si>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</si>
  <si>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</si>
  <si>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</si>
  <si>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</si>
  <si>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</si>
  <si>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</si>
  <si>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</si>
  <si>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</si>
  <si>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</si>
  <si>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</si>
  <si>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</si>
  <si>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</si>
  <si>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</si>
  <si>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</si>
  <si>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</si>
  <si>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</si>
  <si>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</si>
  <si>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</si>
  <si>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</si>
  <si>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</si>
  <si>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</si>
  <si>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</si>
  <si>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</si>
  <si>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</si>
  <si>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</si>
  <si>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</si>
  <si>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</si>
  <si>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</si>
  <si>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</si>
  <si>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</si>
  <si>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</si>
  <si>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</si>
  <si>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</si>
  <si>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</si>
  <si>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</si>
  <si>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</si>
  <si>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</si>
  <si>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</si>
  <si>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</si>
  <si>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</si>
  <si>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</si>
  <si>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</si>
  <si>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</si>
  <si>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</si>
  <si>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</si>
  <si>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</si>
  <si>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</si>
  <si>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</si>
  <si>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</si>
  <si>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</si>
  <si>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</si>
  <si>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</si>
  <si>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</si>
  <si>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</si>
  <si>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</si>
  <si>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</si>
  <si>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</si>
  <si>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</si>
  <si>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</si>
  <si>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</si>
  <si>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</si>
  <si>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</si>
  <si>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</si>
  <si>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</si>
  <si>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</si>
  <si>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</si>
  <si>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</si>
  <si>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</si>
  <si>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</si>
  <si>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</si>
  <si>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</si>
  <si>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</si>
  <si>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</si>
  <si>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</si>
  <si>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</si>
  <si>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</si>
  <si>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</si>
  <si>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</si>
  <si>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</si>
  <si>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</si>
  <si>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</si>
  <si>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</si>
  <si>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</si>
  <si>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</si>
  <si>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</si>
  <si>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</si>
  <si>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</si>
  <si>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</si>
  <si>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</si>
  <si>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</si>
  <si>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</si>
  <si>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</si>
  <si>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</si>
  <si>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</si>
  <si>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</si>
  <si>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</si>
  <si>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</si>
  <si>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</si>
  <si>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</si>
  <si>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</si>
  <si>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</si>
  <si>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</si>
  <si>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</si>
  <si>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</si>
  <si>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</si>
  <si>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</si>
  <si>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</si>
  <si>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</si>
  <si>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</si>
  <si>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</si>
  <si>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</si>
  <si>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</si>
  <si>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</si>
  <si>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</si>
  <si>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</si>
  <si>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</si>
  <si>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</si>
  <si>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</si>
  <si>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</si>
  <si>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</si>
  <si>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</si>
  <si>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</si>
  <si>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</si>
  <si>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</si>
  <si>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</si>
  <si>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</si>
  <si>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</si>
  <si>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</si>
  <si>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</si>
  <si>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</si>
  <si>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</si>
  <si>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</si>
  <si>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</si>
  <si>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</si>
  <si>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</si>
  <si>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</si>
  <si>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</si>
  <si>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</si>
  <si>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</si>
  <si>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</si>
  <si>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</si>
  <si>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</si>
  <si>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</si>
  <si>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</si>
  <si>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</si>
  <si>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</si>
  <si>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</si>
  <si>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</si>
  <si>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</si>
  <si>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</si>
  <si>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</si>
  <si>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</si>
  <si>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</si>
  <si>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</si>
  <si>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</si>
  <si>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</si>
  <si>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</si>
  <si>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</si>
  <si>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</si>
  <si>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</si>
  <si>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</si>
  <si>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</si>
  <si>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</si>
  <si>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</si>
  <si>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</si>
  <si>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</si>
  <si>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</si>
  <si>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</si>
  <si>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</si>
  <si>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</si>
  <si>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</si>
  <si>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</si>
  <si>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</si>
  <si>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</si>
  <si>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</si>
  <si>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</si>
  <si>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</si>
  <si>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</si>
  <si>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</si>
  <si>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</si>
  <si>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</si>
  <si>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</si>
  <si>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</si>
  <si>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</si>
  <si>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</si>
  <si>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</si>
  <si>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</si>
  <si>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</si>
  <si>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</si>
  <si>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</si>
  <si>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</si>
  <si>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</si>
  <si>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</si>
  <si>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</si>
  <si>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</si>
  <si>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</si>
  <si>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</si>
  <si>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</si>
  <si>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</si>
  <si>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</si>
  <si>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</si>
  <si>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</si>
  <si>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</si>
  <si>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</si>
  <si>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</si>
  <si>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</si>
  <si>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</si>
  <si>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</si>
  <si>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</si>
  <si>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</si>
  <si>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</si>
  <si>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</si>
  <si>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</si>
  <si>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</si>
  <si>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</si>
  <si>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</si>
  <si>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</si>
  <si>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</si>
  <si>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</si>
  <si>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</si>
  <si>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</si>
  <si>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</si>
  <si>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</si>
  <si>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</si>
  <si>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</si>
  <si>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</si>
  <si>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</si>
  <si>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</si>
  <si>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</si>
  <si>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</si>
  <si>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</si>
  <si>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</si>
  <si>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</si>
  <si>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</si>
  <si>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</si>
  <si>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</si>
  <si>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</si>
  <si>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</si>
  <si>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</si>
  <si>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</si>
  <si>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</si>
  <si>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</si>
  <si>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</si>
  <si>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</si>
  <si>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</si>
  <si>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</si>
  <si>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</si>
  <si>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</si>
  <si>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</si>
  <si>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</si>
  <si>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</si>
  <si>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</si>
  <si>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</si>
  <si>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</si>
  <si>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</si>
  <si>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</si>
  <si>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</si>
  <si>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</si>
  <si>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</si>
  <si>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</si>
  <si>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</si>
  <si>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</si>
  <si>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</si>
  <si>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</si>
  <si>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</si>
  <si>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</si>
  <si>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</si>
  <si>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</si>
  <si>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</si>
  <si>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</si>
  <si>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</si>
  <si>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</si>
  <si>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</si>
  <si>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</si>
  <si>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</si>
  <si>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</si>
  <si>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</si>
  <si>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</si>
  <si>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</si>
  <si>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</si>
  <si>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</si>
  <si>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</si>
  <si>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</si>
  <si>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</si>
  <si>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</si>
  <si>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</si>
  <si>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</si>
  <si>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</si>
  <si>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</si>
  <si>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</si>
  <si>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</si>
  <si>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</si>
  <si>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</si>
  <si>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</si>
  <si>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</si>
  <si>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</si>
  <si>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</si>
  <si>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</si>
  <si>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</si>
  <si>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</si>
  <si>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</si>
  <si>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</si>
  <si>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</si>
  <si>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</si>
  <si>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</si>
  <si>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</si>
  <si>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</si>
  <si>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</si>
  <si>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</si>
  <si>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</si>
  <si>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</si>
  <si>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</si>
  <si>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</si>
  <si>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</si>
  <si>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</si>
  <si>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</si>
  <si>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</si>
  <si>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</si>
  <si>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</si>
  <si>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</si>
  <si>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</si>
  <si>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</si>
  <si>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</si>
  <si>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</si>
  <si>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</si>
  <si>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</si>
  <si>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</si>
  <si>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</si>
  <si>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</si>
  <si>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</si>
  <si>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</si>
  <si>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</si>
  <si>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</si>
  <si>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</si>
  <si>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</si>
  <si>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</si>
  <si>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</si>
  <si>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</si>
  <si>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</si>
  <si>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</si>
  <si>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</si>
  <si>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</si>
  <si>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</si>
  <si>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</si>
  <si>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</si>
  <si>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</si>
  <si>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</si>
  <si>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</si>
  <si>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</si>
  <si>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</si>
  <si>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</si>
  <si>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</si>
  <si>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</si>
  <si>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</si>
  <si>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</si>
  <si>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</si>
  <si>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</si>
  <si>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</si>
  <si>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</si>
  <si>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</si>
  <si>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</si>
  <si>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</si>
  <si>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</si>
  <si>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</si>
  <si>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</si>
  <si>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</si>
  <si>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</si>
  <si>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</si>
  <si>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</si>
  <si>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</si>
  <si>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</si>
  <si>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</si>
  <si>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</si>
  <si>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</si>
  <si>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</si>
  <si>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</si>
  <si>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</si>
  <si>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</si>
  <si>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</si>
  <si>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</si>
  <si>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</si>
  <si>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</si>
  <si>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</si>
  <si>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</si>
  <si>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</si>
  <si>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</si>
  <si>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</si>
  <si>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</si>
  <si>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</si>
  <si>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</si>
  <si>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</si>
  <si>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</si>
  <si>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</si>
  <si>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</si>
  <si>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</si>
  <si>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</si>
  <si>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</si>
  <si>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</si>
  <si>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</si>
  <si>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</si>
  <si>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</si>
  <si>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</si>
  <si>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</si>
  <si>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</si>
  <si>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</si>
  <si>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</si>
  <si>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</si>
  <si>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</si>
  <si>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</si>
  <si>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</si>
  <si>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</si>
  <si>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</si>
  <si>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</si>
  <si>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</si>
  <si>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</si>
  <si>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</si>
  <si>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</si>
  <si>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</si>
  <si>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</si>
  <si>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</si>
  <si>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</si>
  <si>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</si>
  <si>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</si>
  <si>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</si>
  <si>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</si>
  <si>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</si>
  <si>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</si>
  <si>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</si>
  <si>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</si>
  <si>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</si>
  <si>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</si>
  <si>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</si>
  <si>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</si>
  <si>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</si>
  <si>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</si>
  <si>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</si>
  <si>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</si>
  <si>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</si>
  <si>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</si>
  <si>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</si>
  <si>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</si>
  <si>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</si>
  <si>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</si>
  <si>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</si>
  <si>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</si>
  <si>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</si>
  <si>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</si>
  <si>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</si>
  <si>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</si>
  <si>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</si>
  <si>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</si>
  <si>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</si>
  <si>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</si>
  <si>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</si>
  <si>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</si>
  <si>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</si>
  <si>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</si>
  <si>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</si>
  <si>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</si>
  <si>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</si>
  <si>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</si>
  <si>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</si>
  <si>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</si>
  <si>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</si>
  <si>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</si>
  <si>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</si>
  <si>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</si>
  <si>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</si>
  <si>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</si>
  <si>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</si>
  <si>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</si>
  <si>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</si>
  <si>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</si>
  <si>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</si>
  <si>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</si>
  <si>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</si>
  <si>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</si>
  <si>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</si>
  <si>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</si>
  <si>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</si>
  <si>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</si>
  <si>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</si>
  <si>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</si>
  <si>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</si>
  <si>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</si>
  <si>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</si>
  <si>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</si>
  <si>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</si>
  <si>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</si>
  <si>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</si>
  <si>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</si>
  <si>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</si>
  <si>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</si>
  <si>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</si>
  <si>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</si>
  <si>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</si>
  <si>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</si>
  <si>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</si>
  <si>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</si>
  <si>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</si>
  <si>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</si>
  <si>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</si>
  <si>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</si>
  <si>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</si>
  <si>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</si>
  <si>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</si>
  <si>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</si>
  <si>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</si>
  <si>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</si>
  <si>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</si>
  <si>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</si>
  <si>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</si>
  <si>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</si>
  <si>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</si>
  <si>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</si>
  <si>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</si>
  <si>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</si>
  <si>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</si>
  <si>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</si>
  <si>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</si>
  <si>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</si>
  <si>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</si>
  <si>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</si>
  <si>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</si>
  <si>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</si>
  <si>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</si>
  <si>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</si>
  <si>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</si>
  <si>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</si>
  <si>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</si>
  <si>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</si>
  <si>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</si>
  <si>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</si>
  <si>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</si>
  <si>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</si>
  <si>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</si>
  <si>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</si>
  <si>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</si>
  <si>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</si>
  <si>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</si>
  <si>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</si>
  <si>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</si>
  <si>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</si>
  <si>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</si>
  <si>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</si>
  <si>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</si>
  <si>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</si>
  <si>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</si>
  <si>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</si>
  <si>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</si>
  <si>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</si>
  <si>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</si>
  <si>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</si>
  <si>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</si>
  <si>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</si>
  <si>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</si>
  <si>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</si>
  <si>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</si>
  <si>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</si>
  <si>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</si>
  <si>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</si>
  <si>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</si>
  <si>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</si>
  <si>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</si>
  <si>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</si>
  <si>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</si>
  <si>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</si>
  <si>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</si>
  <si>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</si>
  <si>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</si>
  <si>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</si>
  <si>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</si>
  <si>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</si>
  <si>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</si>
  <si>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</si>
  <si>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</si>
  <si>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</si>
  <si>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</si>
  <si>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</si>
  <si>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</si>
  <si>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</si>
  <si>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</si>
  <si>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</si>
  <si>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</si>
  <si>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</si>
  <si>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</si>
  <si>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</si>
  <si>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</si>
  <si>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</si>
  <si>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</si>
  <si>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</si>
  <si>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</si>
  <si>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</si>
  <si>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</si>
  <si>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</si>
  <si>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</si>
  <si>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</si>
  <si>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</si>
  <si>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</si>
  <si>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</si>
  <si>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</si>
  <si>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</si>
  <si>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</si>
  <si>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</si>
  <si>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</si>
  <si>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</si>
  <si>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</si>
  <si>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</si>
  <si>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</si>
  <si>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</si>
  <si>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</si>
  <si>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</si>
  <si>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</si>
  <si>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</si>
  <si>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</si>
  <si>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</si>
  <si>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</si>
  <si>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</si>
  <si>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</si>
  <si>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</si>
  <si>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</si>
  <si>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</si>
  <si>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</si>
  <si>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</si>
  <si>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</si>
  <si>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</si>
  <si>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</si>
  <si>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</si>
  <si>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</si>
  <si>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</si>
  <si>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</si>
  <si>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</si>
  <si>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</si>
  <si>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</si>
  <si>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</si>
  <si>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</si>
  <si>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</si>
  <si>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</si>
  <si>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</si>
  <si>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</si>
  <si>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</si>
  <si>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</si>
  <si>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</si>
  <si>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</si>
  <si>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</si>
  <si>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</si>
  <si>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</si>
  <si>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</si>
  <si>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</si>
  <si>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</si>
  <si>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</si>
  <si>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</si>
  <si>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</si>
  <si>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</si>
  <si>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</si>
  <si>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</si>
  <si>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</si>
  <si>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</si>
  <si>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</si>
  <si>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</si>
  <si>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</si>
  <si>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</si>
  <si>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</si>
  <si>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</si>
  <si>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</si>
  <si>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</si>
  <si>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</si>
  <si>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</si>
  <si>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</si>
  <si>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</si>
  <si>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</si>
  <si>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</si>
  <si>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</si>
  <si>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</si>
  <si>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</si>
  <si>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</si>
  <si>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</si>
  <si>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</si>
  <si>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</si>
  <si>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</si>
  <si>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</si>
  <si>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</si>
  <si>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</si>
  <si>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</si>
  <si>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</si>
  <si>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</si>
  <si>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</si>
  <si>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</si>
  <si>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</si>
  <si>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</si>
  <si>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</si>
  <si>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</si>
  <si>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</si>
  <si>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</si>
  <si>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</si>
  <si>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</si>
  <si>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</si>
  <si>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</si>
  <si>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</si>
  <si>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</si>
  <si>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</si>
  <si>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</si>
  <si>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</si>
  <si>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</si>
  <si>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</si>
  <si>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</si>
  <si>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</si>
  <si>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</si>
  <si>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</si>
  <si>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</si>
  <si>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</si>
  <si>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</si>
  <si>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</si>
  <si>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</si>
  <si>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</si>
  <si>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</si>
  <si>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</si>
  <si>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</si>
  <si>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</si>
  <si>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</si>
  <si>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</si>
  <si>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</si>
  <si>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</si>
  <si>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</si>
  <si>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</si>
  <si>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</si>
  <si>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</si>
  <si>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</si>
  <si>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</si>
  <si>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</si>
  <si>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</si>
  <si>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</si>
  <si>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</si>
  <si>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</si>
  <si>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</si>
  <si>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</si>
  <si>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</si>
  <si>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</si>
  <si>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</si>
  <si>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</si>
  <si>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</si>
  <si>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</si>
  <si>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</si>
  <si>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</si>
  <si>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</si>
  <si>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</si>
  <si>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</si>
  <si>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</si>
  <si>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</si>
  <si>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</si>
  <si>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</si>
  <si>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</si>
  <si>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</si>
  <si>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</si>
  <si>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</si>
  <si>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</si>
  <si>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</si>
  <si>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</si>
  <si>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</si>
  <si>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</si>
  <si>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</si>
  <si>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</si>
  <si>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</si>
  <si>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</si>
  <si>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</si>
  <si>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</si>
  <si>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</si>
  <si>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</si>
  <si>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</si>
  <si>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</si>
  <si>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</si>
  <si>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</si>
  <si>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</si>
  <si>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</si>
  <si>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</si>
  <si>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</si>
  <si>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</si>
  <si>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</si>
  <si>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</si>
  <si>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</si>
  <si>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</si>
  <si>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</si>
  <si>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</si>
  <si>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</si>
  <si>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</si>
  <si>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</si>
  <si>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</si>
  <si>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</si>
  <si>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</si>
  <si>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</si>
  <si>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</si>
  <si>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</si>
  <si>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</si>
  <si>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</si>
  <si>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</si>
  <si>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</si>
  <si>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</si>
  <si>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</si>
  <si>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</si>
  <si>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</si>
  <si>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</si>
  <si>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</si>
  <si>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</si>
  <si>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</si>
  <si>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</si>
  <si>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</si>
  <si>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</si>
  <si>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</si>
  <si>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</si>
  <si>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</si>
  <si>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</si>
  <si>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</si>
  <si>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</si>
  <si>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</si>
  <si>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</si>
  <si>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</si>
  <si>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</si>
  <si>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</si>
  <si>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</si>
  <si>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</si>
  <si>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</si>
  <si>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</si>
  <si>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</si>
  <si>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</si>
  <si>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</si>
  <si>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</si>
  <si>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</si>
  <si>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</si>
  <si>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</si>
  <si>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</si>
  <si>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</si>
  <si>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</si>
  <si>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</si>
  <si>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</si>
  <si>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</si>
  <si>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</si>
  <si>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</si>
  <si>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</si>
  <si>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</si>
  <si>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</si>
  <si>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</si>
  <si>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</si>
  <si>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</si>
  <si>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</si>
  <si>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</si>
  <si>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</si>
  <si>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</si>
  <si>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</si>
  <si>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</si>
  <si>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</si>
  <si>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</si>
  <si>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</si>
  <si>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</si>
  <si>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</si>
  <si>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</si>
  <si>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</si>
  <si>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</si>
  <si>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</si>
  <si>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</si>
  <si>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</si>
  <si>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</si>
  <si>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</si>
  <si>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</si>
  <si>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</si>
  <si>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</si>
  <si>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</si>
  <si>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</si>
  <si>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</si>
  <si>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</si>
  <si>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</si>
  <si>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</si>
  <si>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</si>
  <si>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</si>
  <si>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</si>
  <si>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</si>
  <si>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</si>
  <si>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</si>
  <si>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</si>
  <si>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</si>
  <si>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</si>
  <si>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</si>
  <si>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</si>
  <si>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</si>
  <si>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</si>
  <si>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</si>
  <si>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</si>
  <si>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</si>
  <si>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</si>
  <si>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</si>
  <si>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</si>
  <si>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</si>
  <si>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</si>
  <si>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</si>
  <si>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</si>
  <si>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</si>
  <si>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</si>
  <si>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</si>
  <si>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</si>
  <si>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</si>
  <si>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</si>
  <si>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</si>
  <si>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</si>
  <si>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</si>
  <si>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</si>
  <si>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</si>
  <si>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</si>
  <si>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</si>
  <si>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</si>
  <si>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</si>
  <si>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</si>
  <si>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</si>
  <si>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</si>
  <si>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</si>
  <si>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</si>
  <si>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</si>
  <si>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</si>
  <si>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</si>
  <si>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</si>
  <si>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</si>
  <si>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</si>
  <si>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</si>
  <si>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</si>
  <si>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</si>
  <si>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</si>
  <si>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</si>
  <si>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</si>
  <si>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</si>
  <si>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</si>
  <si>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</si>
  <si>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</si>
  <si>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</si>
  <si>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</si>
  <si>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</si>
  <si>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</si>
  <si>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</si>
  <si>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</si>
  <si>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</si>
  <si>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</si>
  <si>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</si>
  <si>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</si>
  <si>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</si>
  <si>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</si>
  <si>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</si>
  <si>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</si>
  <si>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</si>
  <si>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</si>
  <si>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</si>
  <si>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</si>
  <si>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</si>
  <si>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</si>
  <si>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</si>
  <si>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</si>
  <si>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</si>
  <si>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</si>
  <si>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</si>
  <si>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</si>
  <si>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</si>
  <si>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</si>
  <si>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</si>
  <si>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</si>
  <si>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</si>
  <si>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</si>
  <si>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</si>
  <si>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</si>
  <si>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</si>
  <si>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</si>
  <si>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</si>
  <si>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</si>
  <si>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</si>
  <si>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</si>
  <si>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</si>
  <si>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</si>
  <si>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</si>
  <si>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</si>
  <si>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</si>
  <si>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</si>
  <si>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</si>
  <si>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</si>
  <si>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</si>
  <si>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</si>
  <si>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</si>
  <si>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</si>
  <si>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</si>
  <si>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</si>
  <si>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</si>
  <si>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</si>
  <si>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</si>
  <si>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</si>
  <si>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</si>
  <si>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</si>
  <si>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</si>
  <si>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</si>
  <si>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</si>
  <si>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</si>
  <si>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</si>
  <si>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</si>
  <si>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</si>
  <si>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</si>
  <si>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</si>
  <si>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</si>
  <si>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</si>
  <si>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</si>
  <si>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</si>
  <si>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</si>
  <si>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</si>
  <si>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</si>
  <si>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</si>
  <si>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</si>
  <si>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</si>
  <si>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</si>
  <si>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</si>
  <si>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</si>
  <si>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</si>
  <si>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</si>
  <si>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</si>
  <si>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</si>
  <si>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</si>
  <si>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</si>
  <si>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</si>
  <si>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</si>
  <si>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</si>
  <si>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</si>
  <si>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</si>
  <si>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</si>
  <si>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</si>
  <si>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</si>
  <si>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</si>
  <si>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</si>
  <si>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</si>
  <si>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</si>
  <si>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</si>
  <si>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</si>
  <si>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</si>
  <si>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</si>
  <si>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</si>
  <si>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</si>
  <si>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</si>
  <si>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</si>
  <si>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</si>
  <si>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</si>
  <si>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</si>
  <si>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</si>
  <si>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</si>
  <si>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</si>
  <si>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</si>
  <si>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</si>
  <si>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</si>
  <si>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</si>
  <si>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</si>
  <si>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</si>
  <si>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</si>
  <si>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</si>
  <si>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</si>
  <si>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</si>
  <si>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</si>
  <si>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</si>
  <si>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</si>
  <si>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</si>
  <si>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</si>
  <si>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</si>
  <si>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</si>
  <si>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</si>
  <si>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</si>
  <si>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</si>
  <si>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</si>
  <si>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</si>
  <si>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</si>
  <si>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</si>
  <si>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</si>
  <si>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</si>
  <si>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</si>
  <si>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</si>
  <si>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</si>
  <si>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</si>
  <si>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</si>
  <si>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</si>
  <si>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</si>
  <si>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</si>
  <si>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</si>
  <si>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</si>
  <si>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</si>
  <si>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</si>
  <si>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</si>
  <si>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</si>
  <si>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</si>
  <si>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</si>
  <si>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</si>
  <si>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</si>
  <si>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</si>
  <si>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</si>
  <si>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</si>
  <si>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</si>
  <si>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</si>
  <si>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</si>
  <si>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</si>
  <si>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</si>
  <si>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</si>
  <si>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</si>
  <si>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</si>
  <si>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</si>
  <si>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</si>
  <si>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</si>
  <si>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</si>
  <si>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</si>
  <si>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</si>
  <si>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</si>
  <si>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</si>
  <si>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</si>
  <si>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</si>
  <si>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</si>
  <si>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</si>
  <si>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</si>
  <si>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</si>
  <si>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</si>
  <si>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</si>
  <si>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</si>
  <si>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</si>
  <si>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</si>
  <si>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</si>
  <si>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</si>
  <si>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</si>
  <si>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</si>
  <si>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</si>
  <si>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</si>
  <si>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</si>
  <si>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</si>
  <si>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</si>
  <si>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</si>
  <si>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</si>
  <si>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</si>
  <si>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</si>
  <si>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</si>
  <si>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</si>
  <si>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</si>
  <si>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</si>
  <si>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</si>
  <si>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</si>
  <si>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</si>
  <si>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</si>
  <si>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</si>
  <si>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</si>
  <si>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</si>
  <si>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</si>
  <si>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</si>
  <si>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</si>
  <si>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</si>
  <si>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</si>
  <si>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</si>
  <si>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</si>
  <si>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</si>
  <si>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</si>
  <si>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</si>
  <si>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</si>
  <si>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</si>
  <si>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</si>
  <si>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</si>
  <si>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</si>
  <si>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</si>
  <si>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</si>
  <si>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</si>
  <si>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</si>
  <si>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</si>
  <si>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</si>
  <si>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</si>
  <si>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</si>
  <si>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</si>
  <si>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</si>
  <si>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</si>
  <si>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</si>
  <si>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</si>
  <si>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</si>
  <si>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</si>
  <si>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</si>
  <si>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</si>
  <si>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</si>
  <si>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</si>
  <si>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</si>
  <si>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</si>
  <si>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</si>
  <si>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</si>
  <si>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</si>
  <si>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</si>
  <si>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</si>
  <si>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</si>
  <si>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</si>
  <si>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</si>
  <si>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</si>
  <si>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</si>
  <si>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</si>
  <si>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</si>
  <si>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</si>
  <si>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</si>
  <si>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</si>
  <si>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</si>
  <si>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</si>
  <si>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</si>
  <si>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</si>
  <si>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</si>
  <si>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</si>
  <si>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</si>
  <si>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</si>
  <si>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</si>
  <si>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</si>
  <si>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</si>
  <si>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</si>
  <si>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</si>
  <si>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</si>
  <si>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</si>
  <si>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</si>
  <si>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</si>
  <si>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</si>
  <si>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</si>
  <si>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</si>
  <si>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</si>
  <si>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</si>
  <si>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</si>
  <si>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</si>
  <si>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</si>
  <si>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</si>
  <si>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</si>
  <si>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</si>
  <si>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</si>
  <si>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</si>
  <si>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</si>
  <si>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</si>
  <si>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</si>
  <si>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</si>
  <si>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</si>
  <si>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</si>
  <si>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</si>
  <si>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</si>
  <si>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</si>
  <si>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</si>
  <si>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</si>
  <si>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</si>
  <si>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</si>
  <si>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</si>
  <si>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</si>
  <si>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</si>
  <si>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</si>
  <si>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</si>
  <si>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</si>
  <si>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</si>
  <si>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</si>
  <si>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</si>
  <si>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</si>
  <si>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</si>
  <si>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</si>
  <si>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</si>
  <si>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</si>
  <si>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</si>
  <si>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</si>
  <si>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</si>
  <si>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</si>
  <si>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</si>
  <si>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</si>
  <si>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</si>
  <si>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</si>
  <si>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</si>
  <si>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</si>
  <si>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</si>
  <si>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</si>
  <si>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</si>
  <si>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</si>
  <si>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</si>
  <si>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</si>
  <si>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</si>
  <si>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</si>
  <si>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</si>
  <si>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</si>
  <si>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</si>
  <si>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</si>
  <si>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</si>
  <si>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</si>
  <si>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</si>
  <si>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</si>
  <si>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</si>
  <si>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</si>
  <si>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</si>
  <si>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</si>
  <si>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</si>
  <si>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</si>
  <si>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</si>
  <si>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</si>
  <si>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</si>
  <si>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</si>
  <si>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</si>
  <si>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</si>
  <si>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</si>
  <si>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</si>
  <si>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</si>
  <si>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</si>
  <si>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</si>
  <si>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</si>
  <si>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</si>
  <si>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</si>
  <si>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</si>
  <si>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</si>
  <si>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</si>
  <si>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</si>
  <si>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</si>
  <si>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</si>
  <si>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</si>
  <si>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</si>
  <si>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</si>
  <si>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</si>
  <si>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</si>
  <si>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</si>
  <si>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</si>
  <si>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</si>
  <si>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</si>
  <si>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</si>
  <si>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</si>
  <si>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</si>
  <si>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</si>
  <si>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</si>
  <si>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</si>
  <si>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</si>
  <si>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</si>
  <si>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</si>
  <si>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</si>
  <si>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</si>
  <si>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</si>
  <si>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</si>
  <si>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</si>
  <si>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</si>
  <si>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</si>
  <si>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</si>
  <si>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</si>
  <si>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</si>
  <si>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</si>
  <si>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</si>
  <si>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</si>
  <si>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</si>
  <si>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</si>
  <si>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</si>
  <si>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</si>
  <si>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</si>
  <si>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</si>
  <si>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</si>
  <si>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</si>
  <si>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</si>
  <si>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</si>
  <si>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</si>
  <si>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</si>
  <si>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</si>
  <si>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</si>
  <si>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</si>
  <si>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</si>
  <si>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</si>
  <si>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</si>
  <si>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</si>
  <si>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</si>
  <si>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</si>
  <si>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</si>
  <si>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</si>
  <si>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</si>
  <si>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</si>
  <si>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</si>
  <si>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</si>
  <si>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</si>
  <si>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</si>
  <si>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</si>
  <si>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</si>
  <si>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</si>
  <si>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</si>
  <si>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</si>
  <si>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</si>
  <si>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</si>
  <si>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</si>
  <si>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</si>
  <si>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</si>
  <si>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</si>
  <si>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</si>
  <si>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</si>
  <si>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</si>
  <si>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</si>
  <si>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</si>
  <si>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</si>
  <si>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</si>
  <si>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</si>
  <si>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</si>
  <si>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</si>
  <si>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</si>
  <si>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</si>
  <si>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</si>
  <si>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</si>
  <si>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</si>
  <si>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</si>
  <si>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</si>
  <si>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</si>
  <si>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</si>
  <si>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</si>
  <si>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</si>
  <si>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</si>
  <si>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</si>
  <si>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</si>
  <si>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</si>
  <si>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</si>
  <si>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</si>
  <si>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</si>
  <si>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</si>
  <si>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</si>
  <si>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</si>
  <si>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</si>
  <si>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</si>
  <si>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</si>
  <si>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</si>
  <si>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</si>
  <si>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</si>
  <si>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</si>
  <si>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</si>
  <si>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</si>
  <si>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</si>
  <si>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</si>
  <si>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</si>
  <si>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</si>
  <si>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</si>
  <si>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</si>
  <si>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</si>
  <si>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</si>
  <si>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</si>
  <si>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</si>
  <si>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</si>
  <si>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</si>
  <si>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</si>
  <si>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</si>
  <si>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</si>
  <si>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</si>
  <si>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</si>
  <si>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</si>
  <si>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</si>
  <si>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</si>
  <si>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</si>
  <si>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</si>
  <si>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</si>
  <si>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</si>
  <si>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</si>
  <si>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</si>
  <si>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</si>
  <si>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</si>
  <si>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</si>
  <si>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</si>
  <si>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</si>
  <si>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</si>
  <si>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</si>
  <si>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</si>
  <si>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</si>
  <si>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</si>
  <si>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</si>
  <si>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</si>
  <si>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</si>
  <si>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</si>
  <si>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</si>
  <si>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</si>
  <si>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</si>
  <si>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</si>
  <si>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</si>
  <si>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</si>
  <si>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</si>
  <si>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</si>
  <si>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</si>
  <si>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</si>
  <si>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</si>
  <si>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</si>
  <si>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</si>
  <si>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</si>
  <si>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</si>
  <si>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</si>
  <si>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</si>
  <si>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</si>
  <si>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</si>
  <si>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</si>
  <si>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</si>
  <si>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</si>
  <si>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</si>
  <si>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</si>
  <si>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</si>
  <si>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</si>
  <si>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</si>
  <si>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</si>
  <si>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</si>
  <si>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</si>
  <si>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</si>
  <si>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</si>
  <si>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</si>
  <si>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</si>
  <si>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</si>
  <si>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</si>
  <si>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</si>
  <si>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</si>
  <si>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</si>
  <si>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</si>
  <si>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</si>
  <si>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</si>
  <si>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</si>
  <si>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</si>
  <si>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</si>
  <si>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</si>
  <si>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</si>
  <si>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</si>
  <si>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</si>
  <si>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</si>
  <si>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</si>
  <si>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</si>
  <si>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</si>
  <si>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</si>
  <si>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</si>
  <si>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</si>
  <si>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</si>
  <si>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</si>
  <si>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</si>
  <si>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</si>
  <si>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</si>
  <si>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</si>
  <si>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</si>
  <si>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</si>
  <si>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</si>
  <si>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</si>
  <si>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</si>
  <si>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</si>
  <si>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</si>
  <si>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</si>
  <si>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</si>
  <si>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</si>
  <si>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</si>
  <si>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</si>
  <si>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</si>
  <si>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</si>
  <si>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</si>
  <si>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</si>
  <si>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</si>
  <si>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</si>
  <si>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</si>
  <si>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</si>
  <si>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</si>
  <si>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</si>
  <si>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</si>
  <si>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</si>
  <si>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</si>
  <si>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</si>
  <si>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</si>
  <si>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</si>
  <si>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</si>
  <si>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</si>
  <si>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</si>
  <si>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</si>
  <si>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</si>
  <si>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</si>
  <si>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</si>
  <si>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</si>
  <si>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</si>
  <si>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</si>
  <si>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</si>
  <si>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</si>
  <si>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</si>
  <si>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</si>
  <si>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</si>
  <si>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</si>
  <si>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</si>
  <si>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</si>
  <si>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</si>
  <si>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</si>
  <si>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</si>
  <si>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</si>
  <si>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</si>
  <si>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</si>
  <si>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</si>
  <si>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</si>
  <si>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</si>
  <si>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</si>
  <si>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</si>
  <si>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</si>
  <si>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</si>
  <si>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</si>
  <si>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</si>
  <si>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</si>
  <si>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</si>
  <si>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</si>
  <si>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</si>
  <si>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</si>
  <si>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</si>
  <si>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</si>
  <si>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</si>
  <si>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</si>
  <si>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</si>
  <si>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</si>
  <si>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</si>
  <si>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</si>
  <si>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</si>
  <si>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</si>
  <si>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</si>
  <si>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</si>
  <si>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</si>
  <si>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</si>
  <si>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</si>
  <si>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</si>
  <si>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</si>
  <si>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</si>
  <si>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</si>
  <si>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</si>
  <si>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</si>
  <si>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</si>
  <si>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</si>
  <si>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</si>
  <si>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</si>
  <si>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</si>
  <si>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</si>
  <si>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</si>
  <si>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</si>
  <si>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</si>
  <si>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</si>
  <si>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</si>
  <si>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</si>
  <si>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</si>
  <si>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</si>
  <si>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</si>
  <si>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</si>
  <si>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</si>
  <si>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</si>
  <si>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</si>
  <si>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</si>
  <si>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</si>
  <si>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</si>
  <si>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</si>
  <si>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</si>
  <si>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</si>
  <si>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</si>
  <si>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</si>
  <si>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</si>
  <si>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</si>
  <si>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</si>
  <si>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</si>
  <si>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</si>
  <si>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</si>
  <si>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</si>
  <si>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</si>
  <si>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</si>
  <si>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</si>
  <si>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</si>
  <si>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</si>
  <si>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</si>
  <si>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</si>
  <si>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</si>
  <si>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</si>
  <si>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</si>
  <si>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</si>
  <si>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</si>
  <si>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</si>
  <si>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</si>
  <si>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</si>
  <si>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</si>
  <si>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</si>
  <si>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</si>
  <si>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</si>
  <si>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</si>
  <si>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</si>
  <si>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</si>
  <si>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</si>
  <si>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</si>
  <si>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</si>
  <si>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</si>
  <si>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</si>
  <si>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</si>
  <si>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</si>
  <si>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</si>
  <si>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</si>
  <si>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</si>
  <si>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</si>
  <si>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</si>
  <si>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</si>
  <si>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</si>
  <si>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</si>
  <si>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</si>
  <si>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</si>
  <si>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</si>
  <si>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</si>
  <si>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</si>
  <si>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</si>
  <si>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</si>
  <si>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</si>
  <si>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</si>
  <si>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</si>
  <si>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</si>
  <si>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</si>
  <si>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</si>
  <si>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</si>
  <si>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</si>
  <si>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</si>
  <si>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</si>
  <si>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</si>
  <si>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</si>
  <si>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</si>
  <si>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</si>
  <si>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</si>
  <si>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</si>
  <si>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</si>
  <si>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</si>
  <si>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</si>
  <si>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</si>
  <si>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</si>
  <si>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</si>
  <si>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</si>
  <si>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</si>
  <si>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</si>
  <si>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</si>
  <si>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</si>
  <si>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</si>
  <si>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</si>
  <si>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</si>
  <si>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</si>
  <si>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</si>
  <si>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</si>
  <si>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</si>
  <si>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</si>
  <si>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</si>
  <si>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</si>
  <si>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</si>
  <si>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</si>
  <si>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</si>
  <si>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</si>
  <si>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</si>
  <si>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</si>
  <si>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</si>
  <si>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</si>
  <si>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</si>
  <si>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</si>
  <si>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</si>
  <si>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</si>
  <si>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</si>
  <si>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</si>
  <si>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</si>
  <si>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</si>
  <si>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</si>
  <si>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</si>
  <si>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</si>
  <si>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</si>
  <si>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</si>
  <si>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</si>
  <si>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</si>
  <si>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</si>
  <si>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</si>
  <si>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</si>
  <si>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</si>
  <si>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</si>
  <si>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</si>
  <si>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</si>
  <si>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</si>
  <si>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</si>
  <si>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</si>
  <si>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</si>
  <si>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</si>
  <si>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</si>
  <si>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</si>
  <si>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</si>
  <si>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</si>
  <si>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</si>
  <si>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</si>
  <si>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</si>
  <si>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</si>
  <si>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</si>
  <si>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</si>
  <si>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</si>
  <si>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</si>
  <si>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</si>
  <si>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</si>
  <si>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</si>
  <si>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</si>
  <si>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</si>
  <si>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</si>
  <si>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</si>
  <si>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</si>
  <si>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</si>
  <si>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</si>
  <si>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</si>
  <si>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</si>
  <si>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</si>
  <si>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</si>
  <si>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</si>
  <si>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</si>
  <si>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</si>
  <si>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</si>
  <si>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</si>
  <si>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</si>
  <si>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</si>
  <si>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</si>
  <si>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</si>
  <si>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</si>
  <si>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</si>
  <si>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</si>
  <si>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</si>
  <si>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</si>
  <si>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</si>
  <si>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</si>
  <si>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</si>
  <si>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</si>
  <si>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</si>
  <si>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</si>
  <si>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</si>
  <si>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</si>
  <si>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</si>
  <si>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</si>
  <si>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</si>
  <si>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</si>
  <si>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</si>
  <si>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</si>
  <si>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</si>
  <si>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</si>
  <si>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</si>
  <si>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</si>
  <si>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</si>
  <si>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</si>
  <si>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</si>
  <si>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</si>
  <si>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</si>
  <si>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</si>
  <si>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</si>
  <si>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</si>
  <si>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</si>
  <si>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</si>
  <si>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</si>
  <si>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</si>
  <si>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</si>
  <si>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</si>
  <si>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</si>
  <si>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</si>
  <si>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</si>
  <si>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</si>
  <si>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</si>
  <si>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</si>
  <si>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</si>
  <si>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</si>
  <si>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</si>
  <si>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</si>
  <si>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</si>
  <si>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</si>
  <si>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</si>
  <si>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</si>
  <si>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</si>
  <si>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</si>
  <si>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</si>
  <si>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</si>
  <si>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</si>
  <si>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</si>
  <si>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</si>
  <si>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</si>
  <si>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</si>
  <si>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</si>
  <si>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</si>
  <si>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</si>
  <si>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</si>
  <si>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</si>
  <si>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</si>
  <si>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</si>
  <si>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</si>
  <si>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</si>
  <si>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</si>
  <si>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</si>
  <si>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</si>
  <si>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</si>
  <si>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</si>
  <si>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</si>
  <si>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</si>
  <si>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</si>
  <si>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</si>
  <si>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</si>
  <si>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</si>
  <si>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</si>
  <si>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</si>
  <si>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</si>
  <si>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</si>
  <si>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</si>
  <si>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</si>
  <si>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</si>
  <si>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</si>
  <si>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</si>
  <si>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</si>
  <si>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</si>
  <si>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</si>
  <si>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</si>
  <si>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</si>
  <si>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</si>
  <si>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</si>
  <si>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</si>
  <si>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</si>
  <si>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</si>
  <si>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</si>
  <si>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</si>
  <si>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</si>
  <si>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</si>
  <si>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</si>
  <si>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</si>
  <si>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</si>
  <si>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</si>
  <si>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</si>
  <si>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</si>
  <si>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</si>
  <si>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</si>
  <si>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</si>
  <si>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</si>
  <si>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</si>
  <si>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</si>
  <si>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</si>
  <si>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</si>
  <si>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</si>
  <si>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</si>
  <si>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</si>
  <si>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</si>
  <si>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</si>
  <si>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</si>
  <si>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</si>
  <si>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</si>
  <si>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</si>
  <si>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</si>
  <si>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</si>
  <si>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</si>
  <si>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</si>
  <si>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</si>
  <si>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</si>
  <si>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</si>
  <si>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</si>
  <si>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</si>
  <si>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</si>
  <si>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</si>
  <si>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</si>
  <si>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</si>
  <si>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</si>
  <si>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</si>
  <si>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</si>
  <si>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</si>
  <si>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</si>
  <si>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</si>
  <si>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</si>
  <si>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</si>
  <si>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</si>
  <si>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</si>
  <si>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</si>
  <si>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</si>
  <si>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</si>
  <si>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</si>
  <si>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</si>
  <si>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</si>
  <si>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</si>
  <si>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</si>
  <si>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</si>
  <si>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</si>
  <si>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</si>
  <si>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</si>
  <si>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</si>
  <si>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</si>
  <si>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</si>
  <si>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</si>
  <si>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</si>
  <si>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</si>
  <si>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</si>
  <si>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</si>
  <si>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</si>
  <si>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</si>
  <si>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</si>
  <si>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</si>
  <si>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</si>
  <si>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</si>
  <si>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</si>
  <si>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</si>
  <si>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</si>
  <si>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</si>
  <si>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</si>
  <si>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</si>
  <si>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</si>
  <si>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</si>
  <si>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</si>
  <si>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</si>
  <si>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</si>
  <si>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</si>
  <si>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</si>
  <si>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</si>
  <si>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</si>
  <si>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</si>
  <si>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</si>
  <si>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</si>
  <si>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</si>
  <si>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</si>
  <si>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</si>
  <si>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</si>
  <si>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</si>
  <si>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</si>
  <si>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</si>
  <si>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</si>
  <si>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</si>
  <si>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</si>
  <si>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</si>
  <si>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</si>
  <si>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</si>
  <si>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</si>
  <si>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</si>
  <si>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</si>
  <si>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</si>
  <si>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</si>
  <si>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</si>
  <si>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</si>
  <si>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</si>
  <si>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</si>
  <si>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</si>
  <si>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</si>
  <si>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</si>
  <si>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</si>
  <si>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</si>
  <si>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</si>
  <si>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</si>
  <si>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</si>
  <si>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</si>
  <si>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</si>
  <si>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</si>
  <si>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</si>
  <si>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</si>
  <si>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</si>
  <si>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</si>
  <si>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</si>
  <si>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</si>
  <si>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</si>
  <si>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</si>
  <si>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</si>
  <si>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</si>
  <si>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</si>
  <si>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</si>
  <si>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</si>
  <si>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</si>
  <si>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</si>
  <si>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</si>
  <si>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</si>
  <si>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</si>
  <si>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</si>
  <si>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</si>
  <si>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</si>
  <si>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</si>
  <si>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</si>
  <si>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</si>
  <si>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</si>
  <si>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</si>
  <si>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</si>
  <si>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</si>
  <si>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</si>
  <si>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</si>
  <si>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</si>
  <si>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</si>
  <si>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</si>
  <si>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</si>
  <si>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</si>
  <si>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</si>
  <si>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</si>
  <si>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</si>
  <si>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</si>
  <si>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</si>
  <si>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</si>
  <si>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</si>
  <si>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</si>
  <si>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</si>
  <si>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</si>
  <si>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</si>
  <si>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</si>
  <si>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</si>
  <si>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</si>
  <si>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</si>
  <si>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</si>
  <si>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</si>
  <si>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</si>
  <si>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</si>
  <si>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</si>
  <si>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</si>
  <si>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</si>
  <si>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</si>
  <si>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</si>
  <si>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</si>
  <si>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</si>
  <si>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</si>
  <si>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</si>
  <si>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</si>
  <si>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</si>
  <si>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</si>
  <si>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</si>
  <si>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</si>
  <si>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</si>
  <si>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</si>
  <si>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</si>
  <si>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</si>
  <si>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</si>
  <si>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</si>
  <si>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</si>
  <si>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</si>
  <si>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</si>
  <si>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</si>
  <si>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</si>
  <si>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</si>
  <si>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</si>
  <si>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</si>
  <si>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</si>
  <si>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</si>
  <si>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</si>
  <si>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</si>
  <si>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</si>
  <si>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</si>
  <si>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</si>
  <si>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</si>
  <si>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</si>
  <si>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</si>
  <si>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</si>
  <si>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</si>
  <si>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</si>
  <si>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</si>
  <si>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</si>
  <si>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</si>
  <si>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</si>
  <si>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</si>
  <si>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</si>
  <si>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</si>
  <si>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</si>
  <si>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</si>
  <si>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</si>
  <si>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</si>
  <si>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</si>
  <si>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</si>
  <si>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</si>
  <si>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</si>
  <si>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</si>
  <si>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</si>
  <si>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</si>
  <si>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</si>
  <si>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</si>
  <si>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</si>
  <si>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</si>
  <si>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</si>
  <si>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</si>
  <si>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</si>
  <si>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</si>
  <si>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</si>
  <si>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</si>
  <si>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</si>
  <si>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</si>
  <si>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</si>
  <si>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</si>
  <si>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</si>
  <si>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</si>
  <si>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</si>
  <si>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</si>
  <si>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</si>
  <si>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</si>
  <si>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</si>
  <si>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</si>
  <si>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</si>
  <si>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</si>
  <si>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</si>
  <si>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</si>
  <si>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</si>
  <si>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</si>
  <si>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</si>
  <si>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</si>
  <si>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</si>
  <si>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</si>
  <si>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</si>
  <si>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</si>
  <si>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</si>
  <si>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</si>
  <si>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</si>
  <si>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</si>
  <si>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</si>
  <si>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</si>
  <si>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</si>
  <si>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</si>
  <si>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</si>
  <si>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</si>
  <si>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</si>
  <si>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</si>
  <si>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</si>
  <si>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</si>
  <si>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</si>
  <si>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</si>
  <si>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</si>
  <si>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</si>
  <si>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</si>
  <si>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</si>
  <si>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</si>
  <si>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</si>
  <si>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</si>
  <si>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</si>
  <si>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</si>
  <si>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</si>
  <si>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</si>
  <si>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</si>
  <si>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</si>
  <si>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</si>
  <si>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</si>
  <si>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</si>
  <si>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</si>
  <si>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</si>
  <si>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</si>
  <si>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</si>
  <si>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</si>
  <si>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</si>
  <si>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</si>
  <si>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</si>
  <si>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</si>
  <si>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</si>
  <si>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</si>
  <si>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</si>
  <si>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</si>
  <si>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</si>
  <si>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</si>
  <si>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</si>
  <si>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</si>
  <si>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</si>
  <si>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</si>
  <si>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</si>
  <si>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</si>
  <si>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</si>
  <si>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</si>
  <si>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</si>
  <si>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</si>
  <si>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</si>
  <si>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</si>
  <si>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</si>
  <si>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</si>
  <si>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</si>
  <si>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</si>
  <si>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</si>
  <si>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</si>
  <si>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</si>
  <si>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</si>
  <si>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</si>
  <si>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</si>
  <si>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</si>
  <si>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</si>
  <si>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</si>
  <si>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</si>
  <si>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</si>
  <si>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</si>
  <si>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</si>
  <si>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</si>
  <si>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</si>
  <si>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</si>
  <si>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</si>
  <si>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</si>
  <si>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</si>
  <si>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</si>
  <si>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</si>
  <si>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</si>
  <si>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</si>
  <si>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</si>
  <si>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</si>
  <si>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</si>
  <si>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</si>
  <si>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</si>
  <si>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</si>
  <si>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</si>
  <si>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</si>
  <si>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</si>
  <si>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</si>
  <si>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</si>
  <si>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</si>
  <si>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</si>
  <si>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</si>
  <si>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</si>
  <si>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</si>
  <si>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</si>
  <si>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</si>
  <si>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</si>
  <si>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</si>
  <si>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</si>
  <si>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</si>
  <si>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</si>
  <si>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</si>
  <si>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</si>
  <si>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</si>
  <si>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</si>
  <si>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</si>
  <si>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</si>
  <si>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</si>
  <si>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</si>
  <si>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</si>
  <si>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</si>
  <si>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</si>
  <si>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</si>
  <si>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</si>
  <si>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</si>
  <si>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</si>
  <si>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</si>
  <si>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</si>
  <si>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</si>
  <si>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</si>
  <si>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</si>
  <si>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</si>
  <si>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</si>
  <si>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</si>
  <si>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</si>
  <si>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</si>
  <si>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</si>
  <si>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</si>
  <si>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</si>
  <si>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</si>
  <si>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</si>
  <si>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</si>
  <si>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</si>
  <si>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</si>
  <si>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</si>
  <si>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</si>
  <si>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</si>
  <si>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</si>
  <si>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</si>
  <si>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</si>
  <si>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</si>
  <si>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</si>
  <si>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</si>
  <si>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</si>
  <si>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</si>
  <si>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</si>
  <si>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</si>
  <si>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</si>
  <si>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</si>
  <si>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</si>
  <si>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</si>
  <si>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</si>
  <si>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</si>
  <si>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</si>
  <si>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</si>
  <si>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</si>
  <si>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</si>
  <si>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</si>
  <si>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</si>
  <si>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</si>
  <si>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</si>
  <si>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</si>
  <si>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</si>
  <si>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</si>
  <si>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</si>
  <si>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</si>
  <si>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</si>
  <si>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</si>
  <si>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</si>
  <si>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</si>
  <si>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</si>
  <si>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</si>
  <si>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</si>
  <si>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</si>
  <si>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</si>
  <si>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</si>
  <si>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</si>
  <si>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</si>
  <si>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</si>
  <si>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</si>
  <si>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</si>
  <si>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</si>
  <si>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</si>
  <si>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</si>
  <si>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</si>
  <si>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</si>
  <si>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</si>
  <si>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</si>
  <si>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</si>
  <si>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</si>
  <si>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</si>
  <si>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</si>
  <si>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</si>
  <si>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</si>
  <si>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</si>
  <si>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</si>
  <si>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</si>
  <si>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</si>
  <si>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</si>
  <si>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</si>
  <si>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</si>
  <si>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</si>
  <si>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</si>
  <si>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</si>
  <si>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</si>
  <si>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</si>
  <si>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</si>
  <si>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</si>
  <si>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</si>
  <si>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</si>
  <si>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</si>
  <si>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</si>
  <si>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</si>
  <si>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</si>
  <si>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</si>
  <si>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</si>
  <si>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</si>
  <si>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</si>
  <si>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</si>
  <si>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</si>
  <si>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</si>
  <si>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</si>
  <si>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</si>
  <si>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</si>
  <si>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</si>
  <si>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</si>
  <si>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</si>
  <si>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</si>
  <si>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</si>
  <si>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</si>
  <si>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</si>
  <si>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</si>
  <si>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</si>
  <si>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</si>
  <si>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</si>
  <si>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</si>
  <si>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</si>
  <si>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</si>
  <si>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</si>
  <si>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</si>
  <si>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</si>
  <si>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</si>
  <si>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</si>
  <si>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</si>
  <si>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</si>
  <si>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</si>
  <si>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</si>
  <si>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</si>
  <si>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</si>
  <si>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</si>
  <si>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</si>
  <si>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</si>
  <si>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</si>
  <si>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</si>
  <si>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</si>
  <si>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</si>
  <si>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</si>
  <si>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</si>
  <si>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</si>
  <si>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</si>
  <si>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</si>
  <si>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</si>
  <si>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</si>
  <si>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</si>
  <si>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</si>
  <si>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</si>
  <si>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</si>
  <si>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</si>
  <si>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</si>
  <si>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</si>
  <si>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</si>
  <si>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</si>
  <si>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</si>
  <si>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</si>
  <si>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</si>
  <si>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</si>
  <si>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</si>
  <si>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</si>
  <si>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</si>
  <si>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</si>
  <si>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</si>
  <si>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</si>
  <si>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</si>
  <si>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</si>
  <si>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</si>
  <si>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</si>
  <si>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</si>
  <si>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</si>
  <si>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</si>
  <si>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</si>
  <si>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</si>
  <si>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</si>
  <si>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</si>
  <si>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</si>
  <si>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</si>
  <si>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</si>
  <si>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</si>
  <si>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</si>
  <si>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</si>
  <si>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</si>
  <si>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</si>
  <si>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</si>
  <si>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</si>
  <si>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</si>
  <si>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</si>
  <si>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</si>
  <si>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</si>
  <si>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</si>
  <si>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</si>
  <si>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</si>
  <si>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</si>
  <si>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</si>
  <si>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</si>
  <si>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</si>
  <si>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</si>
  <si>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</si>
  <si>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</si>
  <si>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</si>
  <si>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</si>
  <si>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</si>
  <si>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</si>
  <si>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</si>
  <si>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</si>
  <si>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</si>
  <si>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</si>
  <si>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</si>
  <si>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</si>
  <si>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</si>
  <si>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</si>
  <si>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</si>
  <si>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</si>
  <si>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</si>
  <si>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</si>
  <si>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</si>
  <si>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</si>
  <si>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</si>
  <si>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</si>
  <si>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</si>
  <si>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</si>
  <si>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</si>
  <si>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</si>
  <si>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</si>
  <si>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</si>
  <si>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</si>
  <si>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</si>
  <si>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</si>
  <si>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</si>
  <si>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</si>
  <si>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</si>
  <si>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</si>
  <si>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</si>
  <si>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</si>
  <si>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</si>
  <si>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</si>
  <si>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</si>
  <si>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</si>
  <si>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</si>
  <si>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</si>
  <si>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</si>
  <si>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</si>
  <si>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</si>
  <si>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</si>
  <si>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</si>
  <si>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</si>
  <si>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</si>
  <si>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</si>
  <si>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</si>
  <si>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</si>
  <si>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</si>
  <si>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</si>
  <si>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</si>
  <si>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</si>
  <si>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</si>
  <si>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</si>
  <si>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</si>
  <si>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</si>
  <si>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</si>
  <si>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</si>
  <si>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</si>
  <si>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</si>
  <si>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</si>
  <si>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</si>
  <si>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</si>
  <si>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</si>
  <si>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</si>
  <si>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</si>
  <si>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</si>
  <si>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</si>
  <si>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</si>
  <si>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</si>
  <si>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</si>
  <si>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</si>
  <si>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</si>
  <si>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</si>
  <si>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</si>
  <si>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</si>
  <si>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</si>
  <si>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</si>
  <si>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</si>
  <si>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</si>
  <si>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</si>
  <si>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</si>
  <si>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</si>
  <si>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</si>
  <si>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</si>
  <si>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</si>
  <si>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</si>
  <si>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</si>
  <si>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</si>
  <si>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</si>
  <si>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</si>
  <si>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</si>
  <si>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</si>
  <si>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</si>
  <si>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</si>
  <si>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</si>
  <si>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</si>
  <si>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</si>
  <si>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</si>
  <si>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</si>
  <si>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</si>
  <si>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</si>
  <si>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</si>
  <si>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</si>
  <si>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</si>
  <si>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</si>
  <si>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</si>
  <si>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</si>
  <si>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</si>
  <si>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</si>
  <si>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</si>
  <si>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</si>
  <si>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</si>
  <si>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</si>
  <si>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</si>
  <si>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</si>
  <si>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</si>
  <si>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</si>
  <si>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</si>
  <si>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</si>
  <si>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</si>
  <si>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</si>
  <si>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</si>
  <si>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</si>
  <si>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</si>
  <si>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</si>
  <si>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</si>
  <si>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</si>
  <si>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</si>
  <si>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</si>
  <si>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</si>
  <si>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</si>
  <si>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</si>
  <si>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</si>
  <si>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</si>
  <si>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</si>
  <si>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</si>
  <si>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</si>
  <si>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</si>
  <si>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</si>
  <si>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</si>
  <si>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</si>
  <si>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</si>
  <si>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</si>
  <si>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</si>
  <si>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</si>
  <si>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</si>
  <si>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</si>
  <si>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</si>
  <si>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</si>
  <si>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</si>
  <si>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</si>
  <si>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</si>
  <si>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</si>
  <si>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</si>
  <si>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</si>
  <si>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</si>
  <si>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</si>
  <si>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</si>
  <si>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</si>
  <si>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</si>
  <si>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</si>
  <si>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</si>
  <si>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</si>
  <si>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</si>
  <si>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</si>
  <si>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</si>
  <si>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</si>
  <si>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</si>
  <si>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</si>
  <si>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</si>
  <si>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</si>
  <si>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</si>
  <si>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</si>
  <si>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</si>
  <si>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</si>
  <si>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</si>
  <si>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</si>
  <si>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</si>
  <si>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</si>
  <si>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</si>
  <si>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</si>
  <si>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</si>
  <si>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</si>
  <si>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</si>
  <si>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</si>
  <si>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</si>
  <si>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</si>
  <si>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</si>
  <si>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</si>
  <si>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</si>
  <si>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</si>
  <si>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</si>
  <si>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</si>
  <si>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</si>
  <si>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</si>
  <si>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</si>
  <si>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</si>
  <si>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</si>
  <si>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</si>
  <si>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</si>
  <si>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</si>
  <si>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</si>
  <si>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</si>
  <si>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</si>
  <si>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</si>
  <si>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</si>
  <si>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</si>
  <si>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</si>
  <si>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</si>
  <si>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</si>
  <si>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</si>
  <si>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</si>
  <si>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</si>
  <si>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</si>
  <si>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</si>
  <si>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</si>
  <si>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</si>
  <si>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</si>
  <si>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</si>
  <si>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</si>
  <si>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</si>
  <si>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</si>
  <si>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</si>
  <si>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</si>
  <si>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</si>
  <si>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</si>
  <si>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</si>
  <si>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</si>
  <si>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</si>
  <si>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</si>
  <si>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</si>
  <si>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</si>
  <si>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</si>
  <si>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</si>
  <si>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</si>
  <si>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</si>
  <si>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</si>
  <si>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</si>
  <si>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</si>
  <si>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</si>
  <si>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</si>
  <si>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</si>
  <si>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</si>
  <si>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</si>
  <si>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</si>
  <si>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</si>
  <si>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</si>
  <si>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</si>
  <si>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</si>
  <si>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</si>
  <si>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</si>
  <si>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</si>
  <si>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</si>
  <si>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</si>
  <si>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</si>
  <si>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</si>
  <si>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</si>
  <si>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</si>
  <si>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</si>
  <si>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</si>
  <si>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</si>
  <si>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</si>
  <si>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</si>
  <si>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</si>
  <si>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</si>
  <si>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</si>
  <si>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</si>
  <si>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</si>
  <si>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</si>
  <si>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</si>
  <si>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</si>
  <si>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</si>
  <si>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</si>
  <si>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</si>
  <si>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</si>
  <si>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</si>
  <si>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</si>
  <si>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</si>
  <si>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</si>
  <si>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</si>
  <si>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</si>
  <si>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</si>
  <si>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</si>
  <si>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</si>
  <si>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</si>
  <si>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</si>
  <si>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</si>
  <si>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</si>
  <si>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</si>
  <si>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</si>
  <si>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</si>
  <si>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</si>
  <si>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</si>
  <si>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</si>
  <si>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</si>
  <si>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</si>
  <si>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</si>
  <si>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</si>
  <si>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</si>
  <si>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</si>
  <si>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</si>
  <si>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</si>
  <si>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</si>
  <si>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</si>
  <si>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</si>
  <si>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</si>
  <si>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</si>
  <si>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</si>
  <si>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</si>
  <si>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</si>
  <si>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</si>
  <si>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</si>
  <si>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</si>
  <si>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</si>
  <si>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</si>
  <si>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</si>
  <si>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</si>
  <si>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</si>
  <si>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</si>
  <si>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</si>
  <si>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</si>
  <si>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</si>
  <si>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</si>
  <si>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</si>
  <si>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</si>
  <si>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</si>
  <si>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</si>
  <si>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</si>
  <si>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</si>
  <si>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</si>
  <si>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</si>
  <si>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</si>
  <si>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</si>
  <si>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</si>
  <si>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</si>
  <si>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</si>
  <si>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</si>
  <si>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</si>
  <si>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</si>
  <si>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</si>
  <si>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</si>
  <si>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</si>
  <si>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</si>
  <si>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</si>
  <si>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</si>
  <si>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</si>
  <si>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</si>
  <si>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</si>
  <si>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</si>
  <si>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</si>
  <si>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</si>
  <si>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</si>
  <si>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</si>
  <si>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</si>
  <si>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</si>
  <si>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</si>
  <si>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</si>
  <si>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</si>
  <si>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</si>
  <si>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</si>
  <si>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</si>
  <si>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</si>
  <si>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</si>
  <si>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</si>
  <si>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</si>
  <si>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</si>
  <si>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</si>
  <si>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</si>
  <si>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</si>
  <si>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</si>
  <si>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</si>
  <si>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</si>
  <si>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</si>
  <si>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</si>
  <si>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</si>
  <si>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</si>
  <si>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</si>
  <si>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</si>
  <si>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</si>
  <si>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</si>
  <si>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</si>
  <si>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</si>
  <si>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</si>
  <si>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</si>
  <si>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</si>
  <si>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</si>
  <si>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</si>
  <si>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</si>
  <si>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</si>
  <si>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</si>
  <si>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</si>
  <si>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</si>
  <si>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</si>
  <si>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</si>
  <si>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</si>
  <si>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</si>
  <si>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</si>
  <si>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</si>
  <si>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</si>
  <si>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</si>
  <si>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</si>
  <si>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</si>
  <si>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</si>
  <si>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</si>
  <si>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</si>
  <si>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</si>
  <si>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</si>
  <si>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</si>
  <si>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</si>
  <si>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</si>
  <si>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</si>
  <si>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</si>
  <si>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</si>
  <si>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</si>
  <si>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</si>
  <si>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</si>
  <si>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</si>
  <si>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</si>
  <si>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</si>
  <si>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</si>
  <si>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</si>
  <si>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</si>
  <si>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</si>
  <si>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</si>
  <si>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</si>
  <si>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</si>
  <si>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</si>
  <si>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</si>
  <si>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</si>
  <si>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</si>
  <si>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</si>
  <si>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</si>
  <si>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</si>
  <si>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</si>
  <si>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</si>
  <si>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</si>
  <si>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</si>
  <si>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</si>
  <si>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</si>
  <si>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</si>
  <si>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</si>
  <si>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</si>
  <si>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</si>
  <si>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</si>
  <si>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</si>
  <si>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</si>
  <si>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</si>
  <si>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</si>
  <si>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</si>
  <si>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</si>
  <si>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</si>
  <si>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</si>
  <si>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</si>
  <si>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</si>
  <si>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</si>
  <si>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</si>
  <si>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</si>
  <si>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</si>
  <si>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</si>
  <si>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</si>
  <si>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</si>
  <si>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</si>
  <si>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</si>
  <si>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</si>
  <si>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</si>
  <si>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</si>
  <si>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</si>
  <si>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</si>
  <si>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</si>
  <si>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</si>
  <si>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</si>
  <si>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</si>
  <si>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</si>
  <si>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</si>
  <si>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</si>
  <si>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</si>
  <si>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</si>
  <si>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</si>
  <si>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</si>
  <si>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</si>
  <si>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</si>
  <si>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</si>
  <si>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</si>
  <si>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</si>
  <si>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</si>
  <si>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</si>
  <si>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</si>
  <si>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</si>
  <si>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</si>
  <si>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</si>
  <si>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</si>
  <si>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</si>
  <si>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</si>
  <si>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</si>
  <si>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</si>
  <si>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</si>
  <si>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</si>
  <si>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</si>
  <si>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</si>
  <si>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</si>
  <si>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</si>
  <si>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</si>
  <si>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</si>
  <si>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</si>
  <si>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</si>
  <si>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</si>
  <si>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</si>
  <si>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</si>
  <si>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</si>
  <si>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</si>
  <si>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</si>
  <si>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</si>
  <si>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</si>
  <si>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</si>
  <si>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</si>
  <si>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</si>
  <si>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</si>
  <si>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</si>
  <si>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</si>
  <si>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</si>
  <si>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</si>
  <si>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</si>
  <si>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</si>
  <si>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</si>
  <si>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</si>
  <si>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</si>
  <si>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</si>
  <si>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</si>
  <si>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</si>
  <si>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</si>
  <si>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</si>
  <si>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</si>
  <si>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</si>
  <si>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</si>
  <si>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</si>
  <si>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</si>
  <si>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</si>
  <si>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</si>
  <si>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</si>
  <si>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</si>
  <si>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</si>
  <si>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</si>
  <si>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</si>
  <si>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</si>
  <si>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</si>
  <si>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</si>
  <si>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</si>
  <si>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</si>
  <si>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</si>
  <si>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</si>
  <si>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</si>
  <si>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</si>
  <si>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</si>
  <si>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</si>
  <si>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</si>
  <si>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</si>
  <si>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</si>
  <si>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</si>
  <si>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</si>
  <si>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</si>
  <si>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</si>
  <si>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</si>
  <si>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</si>
  <si>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</si>
  <si>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</si>
  <si>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</si>
  <si>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</si>
  <si>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</si>
  <si>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</si>
  <si>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</si>
  <si>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</si>
  <si>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</si>
  <si>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</si>
  <si>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</si>
  <si>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</si>
  <si>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</si>
  <si>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</si>
  <si>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</si>
  <si>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</si>
  <si>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</si>
  <si>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</si>
  <si>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</si>
  <si>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</si>
  <si>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</si>
  <si>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</si>
  <si>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</si>
  <si>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</si>
  <si>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</si>
  <si>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</si>
  <si>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</si>
  <si>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</si>
  <si>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</si>
  <si>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</si>
  <si>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</si>
  <si>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</si>
  <si>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</si>
  <si>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</si>
  <si>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</si>
  <si>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</si>
  <si>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</si>
  <si>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</si>
  <si>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</si>
  <si>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</si>
  <si>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</si>
  <si>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</si>
  <si>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</si>
  <si>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</si>
  <si>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</si>
  <si>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</si>
  <si>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</si>
  <si>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</si>
  <si>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</si>
  <si>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</si>
  <si>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</si>
  <si>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</si>
  <si>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</si>
  <si>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</si>
  <si>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</si>
  <si>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</si>
  <si>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</si>
  <si>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</si>
  <si>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</si>
  <si>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</si>
  <si>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</si>
  <si>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</si>
  <si>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</si>
  <si>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</si>
  <si>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</si>
  <si>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</si>
  <si>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</si>
  <si>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</si>
  <si>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</si>
  <si>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</si>
  <si>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</si>
  <si>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</si>
  <si>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</si>
  <si>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</si>
  <si>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</si>
  <si>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</si>
  <si>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</si>
  <si>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</si>
  <si>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</si>
  <si>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</si>
  <si>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</si>
  <si>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</si>
  <si>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</si>
  <si>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</si>
  <si>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</si>
  <si>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</si>
  <si>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</si>
  <si>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</si>
  <si>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</si>
  <si>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</si>
  <si>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</si>
  <si>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</si>
  <si>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</si>
  <si>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</si>
  <si>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</si>
  <si>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</si>
  <si>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</si>
  <si>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</si>
  <si>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</si>
  <si>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</si>
  <si>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</si>
  <si>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</si>
  <si>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</si>
  <si>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</si>
  <si>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</si>
  <si>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</si>
  <si>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</si>
  <si>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</si>
  <si>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</si>
  <si>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</si>
  <si>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</si>
  <si>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</si>
  <si>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</si>
  <si>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</si>
  <si>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</si>
  <si>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</si>
  <si>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</si>
  <si>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</si>
  <si>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</si>
  <si>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</si>
  <si>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</si>
  <si>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</si>
  <si>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</si>
  <si>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</si>
  <si>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</si>
  <si>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</si>
  <si>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</si>
  <si>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</si>
  <si>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</si>
  <si>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</si>
  <si>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</si>
  <si>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</si>
  <si>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</si>
  <si>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</si>
  <si>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</si>
  <si>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</si>
  <si>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</si>
  <si>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</si>
  <si>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</si>
  <si>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</si>
  <si>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</si>
  <si>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</si>
  <si>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</si>
  <si>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</si>
  <si>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</si>
  <si>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</si>
  <si>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</si>
  <si>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</si>
  <si>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</si>
  <si>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</si>
  <si>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</si>
  <si>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</si>
  <si>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</si>
  <si>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</si>
  <si>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</si>
  <si>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</si>
  <si>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</si>
  <si>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</si>
  <si>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</si>
  <si>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</si>
  <si>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</si>
  <si>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</si>
  <si>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</si>
  <si>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</si>
  <si>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</si>
  <si>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</si>
  <si>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</si>
  <si>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</si>
  <si>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</si>
  <si>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</si>
  <si>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</si>
  <si>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</si>
  <si>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</si>
  <si>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</si>
  <si>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</si>
  <si>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</si>
  <si>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</si>
  <si>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</si>
  <si>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</si>
  <si>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</si>
  <si>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</si>
  <si>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</si>
  <si>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</si>
  <si>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</si>
  <si>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</si>
  <si>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</si>
  <si>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</si>
  <si>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</si>
  <si>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</si>
  <si>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</si>
  <si>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</si>
  <si>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</si>
  <si>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</si>
  <si>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</si>
  <si>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</si>
  <si>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</si>
  <si>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</si>
  <si>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</si>
  <si>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</si>
  <si>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</si>
  <si>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</si>
  <si>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</si>
  <si>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</si>
  <si>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</si>
  <si>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</si>
  <si>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</si>
  <si>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</si>
  <si>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</si>
  <si>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</si>
  <si>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</si>
  <si>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</si>
  <si>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</si>
  <si>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</si>
  <si>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</si>
  <si>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</si>
  <si>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</si>
  <si>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</si>
  <si>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</si>
  <si>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</si>
  <si>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</si>
  <si>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</si>
  <si>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</si>
  <si>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</si>
  <si>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</si>
  <si>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</si>
  <si>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</si>
  <si>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</si>
  <si>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</si>
  <si>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</si>
  <si>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</si>
  <si>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</si>
  <si>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</si>
  <si>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</si>
  <si>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</si>
  <si>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</si>
  <si>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</si>
  <si>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</si>
  <si>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</si>
  <si>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</si>
  <si>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</si>
  <si>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</si>
  <si>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</si>
  <si>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</si>
  <si>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</si>
  <si>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</si>
  <si>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</si>
  <si>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</si>
  <si>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</si>
  <si>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</si>
  <si>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</si>
  <si>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</si>
  <si>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</si>
  <si>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</si>
  <si>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</si>
  <si>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</si>
  <si>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</si>
  <si>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</si>
  <si>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</si>
  <si>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</si>
  <si>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</si>
  <si>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</si>
  <si>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</si>
  <si>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</si>
  <si>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</si>
  <si>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</si>
  <si>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</si>
  <si>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</si>
  <si>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</si>
  <si>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</si>
  <si>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</si>
  <si>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</si>
  <si>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</si>
  <si>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</si>
  <si>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</si>
  <si>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</si>
  <si>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</si>
  <si>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</si>
  <si>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</si>
  <si>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</si>
  <si>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</si>
  <si>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</si>
  <si>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</si>
  <si>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</si>
  <si>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</si>
  <si>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</si>
  <si>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</si>
  <si>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</si>
  <si>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</si>
  <si>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</si>
  <si>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</si>
  <si>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</si>
  <si>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</si>
  <si>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</si>
  <si>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</si>
  <si>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</si>
  <si>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</si>
  <si>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</si>
  <si>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</si>
  <si>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</si>
  <si>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</si>
  <si>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</si>
  <si>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</si>
  <si>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</si>
  <si>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</si>
  <si>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</si>
  <si>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</si>
  <si>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</si>
  <si>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</si>
  <si>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</si>
  <si>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</si>
  <si>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</si>
  <si>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</si>
  <si>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</si>
  <si>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</si>
  <si>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</si>
  <si>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</si>
  <si>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</si>
  <si>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</si>
  <si>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</si>
  <si>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</si>
  <si>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</si>
  <si>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</si>
  <si>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</si>
  <si>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</si>
  <si>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</si>
  <si>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</si>
  <si>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</si>
  <si>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</si>
  <si>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</si>
  <si>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</si>
  <si>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</si>
  <si>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</si>
  <si>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</si>
  <si>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</si>
  <si>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</si>
  <si>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</si>
  <si>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</si>
  <si>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</si>
  <si>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</si>
  <si>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</si>
  <si>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</si>
  <si>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</si>
  <si>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</si>
  <si>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</si>
  <si>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</si>
  <si>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</si>
  <si>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</si>
  <si>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</si>
  <si>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</si>
  <si>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</si>
  <si>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</si>
  <si>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</si>
  <si>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</si>
  <si>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</si>
  <si>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</si>
  <si>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</si>
  <si>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</si>
  <si>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</si>
  <si>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</si>
  <si>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</si>
  <si>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</si>
  <si>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</si>
  <si>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</si>
  <si>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</si>
  <si>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</si>
  <si>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</si>
  <si>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</si>
  <si>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</si>
  <si>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</si>
  <si>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</si>
  <si>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</si>
  <si>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</si>
  <si>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</si>
  <si>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</si>
  <si>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</si>
  <si>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</si>
  <si>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</si>
  <si>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</si>
  <si>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</si>
  <si>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</si>
  <si>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</si>
  <si>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</si>
  <si>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</si>
  <si>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</si>
  <si>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</si>
  <si>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</si>
  <si>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</si>
  <si>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</si>
  <si>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</si>
  <si>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</si>
  <si>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</si>
  <si>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</si>
  <si>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</si>
  <si>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</si>
  <si>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</si>
  <si>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</si>
  <si>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</si>
  <si>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</si>
  <si>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</si>
  <si>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</si>
  <si>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</si>
  <si>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</si>
  <si>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</si>
  <si>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</si>
  <si>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</si>
  <si>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</si>
  <si>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</si>
  <si>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</si>
  <si>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</si>
  <si>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</si>
  <si>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</si>
  <si>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</si>
  <si>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</si>
  <si>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</si>
  <si>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</si>
  <si>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</si>
  <si>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</si>
  <si>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</si>
  <si>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</si>
  <si>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</si>
  <si>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</si>
  <si>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</si>
  <si>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</si>
  <si>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</si>
  <si>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</si>
  <si>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</si>
  <si>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</si>
  <si>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</si>
  <si>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</si>
  <si>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</si>
  <si>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</si>
  <si>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</si>
  <si>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</si>
  <si>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</si>
  <si>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</si>
  <si>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</si>
  <si>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</si>
  <si>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</si>
  <si>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</si>
  <si>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</si>
  <si>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</si>
  <si>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</si>
  <si>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</si>
  <si>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</si>
  <si>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</si>
  <si>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</si>
  <si>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</si>
  <si>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</si>
  <si>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</si>
  <si>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</si>
  <si>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</si>
  <si>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</si>
  <si>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</si>
  <si>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</si>
  <si>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</si>
  <si>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</si>
  <si>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</si>
  <si>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</si>
  <si>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</si>
  <si>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</si>
  <si>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</si>
  <si>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</si>
  <si>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</si>
  <si>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</si>
  <si>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</si>
  <si>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</si>
  <si>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</si>
  <si>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</si>
  <si>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</si>
  <si>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</si>
  <si>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</si>
  <si>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</si>
  <si>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</si>
  <si>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</si>
  <si>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</si>
  <si>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</si>
  <si>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</si>
  <si>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</si>
  <si>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</si>
  <si>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</si>
  <si>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</si>
  <si>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</si>
  <si>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</si>
  <si>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</si>
  <si>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</si>
  <si>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</si>
  <si>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</si>
  <si>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</si>
  <si>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</si>
  <si>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</si>
  <si>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</si>
  <si>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</si>
  <si>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</si>
  <si>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</si>
  <si>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</si>
  <si>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</si>
  <si>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</si>
  <si>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</si>
  <si>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</si>
  <si>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</si>
  <si>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</si>
  <si>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</si>
  <si>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</si>
  <si>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</si>
  <si>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</si>
  <si>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</si>
  <si>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</si>
  <si>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</si>
  <si>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</si>
  <si>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</si>
  <si>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</si>
  <si>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</si>
  <si>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</si>
  <si>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</si>
  <si>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</si>
  <si>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</si>
  <si>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</si>
  <si>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</si>
  <si>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</si>
  <si>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</si>
  <si>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</si>
  <si>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</si>
  <si>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</si>
  <si>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</si>
  <si>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</si>
  <si>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</si>
  <si>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</si>
  <si>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</si>
  <si>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</si>
  <si>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</si>
  <si>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</si>
  <si>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</si>
  <si>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</si>
  <si>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</si>
  <si>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</si>
  <si>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</si>
  <si>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</si>
  <si>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</si>
  <si>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</si>
  <si>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</si>
  <si>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</si>
  <si>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</si>
  <si>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</si>
  <si>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</si>
  <si>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</si>
  <si>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</si>
  <si>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</si>
  <si>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</si>
  <si>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</si>
  <si>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</si>
  <si>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</si>
  <si>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</si>
  <si>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</si>
  <si>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</si>
  <si>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</si>
  <si>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</si>
  <si>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</si>
  <si>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</si>
  <si>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</si>
  <si>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</si>
  <si>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</si>
  <si>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</si>
  <si>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</si>
  <si>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</si>
  <si>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</si>
  <si>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</si>
  <si>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</si>
  <si>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</si>
  <si>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</si>
  <si>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</si>
  <si>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</si>
  <si>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</si>
  <si>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</si>
  <si>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</si>
  <si>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</si>
  <si>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</si>
  <si>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</si>
  <si>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</si>
  <si>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</si>
  <si>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</si>
  <si>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</si>
  <si>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</si>
  <si>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</si>
  <si>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</si>
  <si>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</si>
  <si>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</si>
  <si>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</si>
  <si>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</si>
  <si>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</si>
  <si>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</si>
  <si>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</si>
  <si>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</si>
  <si>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</si>
  <si>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</si>
  <si>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</si>
  <si>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</si>
  <si>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</si>
  <si>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</si>
  <si>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</si>
  <si>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</si>
  <si>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</si>
  <si>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</si>
  <si>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</si>
  <si>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</si>
  <si>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</si>
  <si>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</si>
  <si>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</si>
  <si>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</si>
  <si>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</si>
  <si>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</si>
  <si>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</si>
  <si>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</si>
  <si>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</si>
  <si>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</si>
  <si>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</si>
  <si>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</si>
  <si>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</si>
  <si>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</si>
  <si>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</si>
  <si>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</si>
  <si>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</si>
  <si>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</si>
  <si>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</si>
  <si>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</si>
  <si>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</si>
  <si>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</si>
  <si>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</si>
  <si>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</si>
  <si>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</si>
  <si>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</si>
  <si>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</si>
  <si>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</si>
  <si>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</si>
  <si>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</si>
  <si>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</si>
  <si>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</si>
  <si>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</si>
  <si>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</si>
  <si>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</si>
  <si>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</si>
  <si>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</si>
  <si>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</si>
  <si>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</si>
  <si>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</si>
  <si>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</si>
  <si>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</si>
  <si>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</si>
  <si>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</si>
  <si>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</si>
  <si>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</si>
  <si>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</si>
  <si>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</si>
  <si>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</si>
  <si>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</si>
  <si>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</si>
  <si>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</si>
  <si>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</si>
  <si>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</si>
  <si>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</si>
  <si>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</si>
  <si>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</si>
  <si>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</si>
  <si>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</si>
  <si>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</si>
  <si>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</si>
  <si>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</si>
  <si>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</si>
  <si>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</si>
  <si>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</si>
  <si>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</si>
  <si>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</si>
  <si>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</si>
  <si>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</si>
  <si>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</si>
  <si>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</si>
  <si>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</si>
  <si>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</si>
  <si>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</si>
  <si>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</si>
  <si>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</si>
  <si>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</si>
  <si>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</si>
  <si>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</si>
  <si>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</si>
  <si>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</si>
  <si>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</si>
  <si>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</si>
  <si>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</si>
  <si>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</si>
  <si>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</si>
  <si>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</si>
  <si>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</si>
  <si>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</si>
  <si>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</si>
  <si>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</si>
  <si>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</si>
  <si>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</si>
  <si>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</si>
  <si>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</si>
  <si>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</si>
  <si>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</si>
  <si>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</si>
  <si>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</si>
  <si>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</si>
  <si>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</si>
  <si>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</si>
  <si>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</si>
  <si>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</si>
  <si>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</si>
  <si>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</si>
  <si>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</si>
  <si>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</si>
  <si>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</si>
  <si>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</si>
  <si>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</si>
  <si>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</si>
  <si>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</si>
  <si>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</si>
  <si>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</si>
  <si>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</si>
  <si>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</si>
  <si>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</si>
  <si>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</si>
  <si>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</si>
  <si>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</si>
  <si>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</si>
  <si>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</si>
  <si>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</si>
  <si>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</si>
  <si>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</si>
  <si>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</si>
  <si>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</si>
  <si>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</si>
  <si>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</si>
  <si>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</si>
  <si>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</si>
  <si>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</si>
  <si>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</si>
  <si>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</si>
  <si>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</si>
  <si>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</si>
  <si>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</si>
  <si>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</si>
  <si>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</si>
  <si>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</si>
  <si>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</si>
  <si>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</si>
  <si>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</si>
  <si>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</si>
  <si>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</si>
  <si>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</si>
  <si>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</si>
  <si>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</si>
  <si>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</si>
  <si>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</si>
  <si>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</si>
  <si>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</si>
  <si>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</si>
  <si>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</si>
  <si>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</si>
  <si>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</si>
  <si>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</si>
  <si>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</si>
  <si>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</si>
  <si>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</si>
  <si>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</si>
  <si>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</si>
  <si>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</si>
  <si>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</si>
  <si>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</si>
  <si>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</si>
  <si>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</si>
  <si>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</si>
  <si>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</si>
  <si>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</si>
  <si>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</si>
  <si>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</si>
  <si>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</si>
  <si>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</si>
  <si>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</si>
  <si>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</si>
  <si>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</si>
  <si>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</si>
  <si>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</si>
  <si>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</si>
  <si>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</si>
  <si>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</si>
  <si>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</si>
  <si>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</si>
  <si>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</si>
  <si>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</si>
  <si>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</si>
  <si>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</si>
  <si>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</si>
  <si>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</si>
  <si>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</si>
  <si>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</si>
  <si>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</si>
  <si>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</si>
  <si>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</si>
  <si>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</si>
  <si>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</si>
  <si>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</si>
  <si>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</si>
  <si>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</si>
  <si>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</si>
  <si>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</si>
  <si>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</si>
  <si>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</si>
  <si>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</si>
  <si>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</si>
  <si>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</si>
  <si>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</si>
  <si>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</si>
  <si>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</si>
  <si>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</si>
  <si>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</si>
  <si>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</si>
  <si>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</si>
  <si>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</si>
  <si>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</si>
  <si>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</si>
  <si>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</si>
  <si>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</si>
  <si>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</si>
  <si>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</si>
  <si>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</si>
  <si>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</si>
  <si>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</si>
  <si>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</si>
  <si>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</si>
  <si>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</si>
  <si>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</si>
  <si>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</si>
  <si>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</si>
  <si>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</si>
  <si>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</si>
  <si>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</si>
  <si>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</si>
  <si>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</si>
  <si>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</si>
  <si>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</si>
  <si>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</si>
  <si>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</si>
  <si>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</si>
  <si>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</si>
  <si>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</si>
  <si>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</si>
  <si>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</si>
  <si>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</si>
  <si>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</si>
  <si>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</si>
  <si>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</si>
  <si>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</si>
  <si>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</si>
  <si>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</si>
  <si>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</si>
  <si>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</si>
  <si>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</si>
  <si>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</si>
  <si>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</si>
  <si>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</si>
  <si>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</si>
  <si>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</si>
  <si>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</si>
  <si>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</si>
  <si>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</si>
  <si>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</si>
  <si>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</si>
  <si>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</si>
  <si>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</si>
  <si>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</si>
  <si>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</si>
  <si>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</si>
  <si>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</si>
  <si>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</si>
  <si>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</si>
  <si>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</si>
  <si>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</si>
  <si>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</si>
  <si>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</si>
  <si>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</si>
  <si>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</si>
  <si>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</si>
  <si>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</si>
  <si>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</si>
  <si>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</si>
  <si>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</si>
  <si>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</si>
  <si>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</si>
  <si>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</si>
  <si>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</si>
  <si>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</si>
  <si>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</si>
  <si>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</si>
  <si>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</si>
  <si>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</si>
  <si>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</si>
  <si>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</si>
  <si>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</si>
  <si>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</si>
  <si>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</si>
  <si>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</si>
  <si>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</si>
  <si>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</si>
  <si>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</si>
  <si>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</si>
  <si>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</si>
  <si>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</si>
  <si>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</si>
  <si>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</si>
  <si>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</si>
  <si>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</si>
  <si>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</si>
  <si>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</si>
  <si>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</si>
  <si>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</si>
  <si>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</si>
  <si>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</si>
  <si>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</si>
  <si>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</si>
  <si>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</si>
  <si>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</si>
  <si>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</si>
  <si>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</si>
  <si>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</si>
  <si>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</si>
  <si>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</si>
  <si>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</si>
  <si>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</si>
  <si>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</si>
  <si>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</si>
  <si>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</si>
  <si>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</si>
  <si>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</si>
  <si>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</si>
  <si>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</si>
  <si>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</si>
  <si>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</si>
  <si>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</si>
  <si>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</si>
  <si>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</si>
  <si>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</si>
  <si>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</si>
  <si>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</si>
  <si>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</si>
  <si>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</si>
  <si>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</si>
  <si>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</si>
  <si>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</si>
  <si>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</si>
  <si>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</si>
  <si>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</si>
  <si>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</si>
  <si>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</si>
  <si>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</si>
  <si>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</si>
  <si>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</si>
  <si>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</si>
  <si>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</si>
  <si>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</si>
  <si>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</si>
  <si>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</si>
  <si>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</si>
  <si>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</si>
  <si>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</si>
  <si>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</si>
  <si>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</si>
  <si>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</si>
  <si>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</si>
  <si>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</si>
  <si>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</si>
  <si>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</si>
  <si>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</si>
  <si>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</si>
  <si>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</si>
  <si>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</si>
  <si>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</si>
  <si>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</si>
  <si>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</si>
  <si>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</si>
  <si>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</si>
  <si>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</si>
  <si>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</si>
  <si>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</si>
  <si>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</si>
  <si>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</si>
  <si>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</si>
  <si>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</si>
  <si>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</si>
  <si>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</si>
  <si>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</si>
  <si>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</si>
  <si>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</si>
  <si>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</si>
  <si>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</si>
  <si>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</si>
  <si>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</si>
  <si>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</si>
  <si>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</si>
  <si>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</si>
  <si>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</si>
  <si>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</si>
  <si>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</si>
  <si>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</si>
  <si>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</si>
  <si>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</si>
  <si>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</si>
  <si>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</si>
  <si>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</si>
  <si>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</si>
  <si>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</si>
  <si>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</si>
  <si>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</si>
  <si>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</si>
  <si>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</si>
  <si>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</si>
  <si>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</si>
  <si>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</si>
  <si>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</si>
  <si>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</si>
  <si>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</si>
  <si>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</si>
  <si>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</si>
  <si>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</si>
  <si>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</si>
  <si>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</si>
  <si>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</si>
  <si>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</si>
  <si>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</si>
  <si>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</si>
  <si>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</si>
  <si>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</si>
  <si>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</si>
  <si>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</si>
  <si>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</si>
  <si>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</si>
  <si>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</si>
  <si>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</si>
  <si>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</si>
  <si>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</si>
  <si>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</si>
  <si>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</si>
  <si>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</si>
  <si>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</si>
  <si>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</si>
  <si>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</si>
  <si>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</si>
  <si>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</si>
  <si>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</si>
  <si>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</si>
  <si>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</si>
  <si>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</si>
  <si>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</si>
  <si>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</si>
  <si>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</si>
  <si>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</si>
  <si>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</si>
  <si>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</si>
  <si>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</si>
  <si>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</si>
  <si>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</si>
  <si>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</si>
  <si>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</si>
  <si>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</si>
  <si>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</si>
  <si>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</si>
  <si>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</si>
  <si>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</si>
  <si>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</si>
  <si>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</si>
  <si>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</si>
  <si>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</si>
  <si>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</si>
  <si>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</si>
  <si>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</si>
  <si>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</si>
  <si>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</si>
  <si>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</si>
  <si>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</si>
  <si>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</si>
  <si>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</si>
  <si>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</si>
  <si>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</si>
  <si>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</si>
  <si>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</si>
  <si>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</si>
  <si>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</si>
  <si>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</si>
  <si>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</si>
  <si>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</si>
  <si>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</si>
  <si>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</si>
  <si>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</si>
  <si>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</si>
  <si>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</si>
  <si>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</si>
  <si>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</si>
  <si>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</si>
  <si>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</si>
  <si>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</si>
  <si>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</si>
  <si>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</si>
  <si>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</si>
  <si>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</si>
  <si>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</si>
  <si>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</si>
  <si>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</si>
  <si>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</si>
  <si>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</si>
  <si>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</si>
  <si>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</si>
  <si>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</si>
  <si>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</si>
  <si>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</si>
  <si>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</si>
  <si>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</si>
  <si>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</si>
  <si>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</si>
  <si>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</si>
  <si>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</si>
  <si>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</si>
  <si>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</si>
  <si>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</si>
  <si>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</si>
  <si>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</si>
  <si>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</si>
  <si>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</si>
  <si>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</si>
  <si>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</si>
  <si>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</si>
  <si>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</si>
  <si>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</si>
  <si>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</si>
  <si>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</si>
  <si>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</si>
  <si>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</si>
  <si>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</si>
  <si>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</si>
  <si>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</si>
  <si>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</si>
  <si>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</si>
  <si>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</si>
  <si>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</si>
  <si>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</si>
  <si>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</si>
  <si>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</si>
  <si>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</si>
  <si>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</si>
  <si>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</si>
  <si>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</si>
  <si>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</si>
  <si>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</si>
  <si>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</si>
  <si>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</si>
  <si>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</si>
  <si>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</si>
  <si>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</si>
  <si>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</si>
  <si>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</si>
  <si>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</si>
  <si>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</si>
  <si>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</si>
  <si>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</si>
  <si>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</si>
  <si>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</si>
  <si>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</si>
  <si>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</si>
  <si>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</si>
  <si>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</si>
  <si>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</si>
  <si>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</si>
  <si>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</si>
  <si>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</si>
  <si>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</si>
  <si>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</si>
  <si>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</si>
  <si>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</si>
  <si>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</si>
  <si>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</si>
  <si>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</si>
  <si>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</si>
  <si>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</si>
  <si>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</si>
  <si>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</si>
  <si>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</si>
  <si>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</si>
  <si>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</si>
  <si>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</si>
  <si>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</si>
  <si>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</si>
  <si>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</si>
  <si>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</si>
  <si>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</si>
  <si>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</si>
  <si>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</si>
  <si>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</si>
  <si>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</si>
  <si>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</si>
  <si>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</si>
  <si>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</si>
  <si>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</si>
  <si>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</si>
  <si>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</si>
  <si>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</si>
  <si>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</si>
  <si>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</si>
  <si>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</si>
  <si>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</si>
  <si>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</si>
  <si>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</si>
  <si>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</si>
  <si>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</si>
  <si>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</si>
  <si>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</si>
  <si>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</si>
  <si>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</si>
  <si>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</si>
  <si>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</si>
  <si>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</si>
  <si>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</si>
  <si>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</si>
  <si>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</si>
  <si>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</si>
  <si>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</si>
  <si>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</si>
  <si>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</si>
  <si>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</si>
  <si>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</si>
  <si>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</si>
  <si>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</si>
  <si>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</si>
  <si>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</si>
  <si>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</si>
  <si>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</si>
  <si>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</si>
  <si>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</si>
  <si>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</si>
  <si>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</si>
  <si>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</si>
  <si>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</si>
  <si>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</si>
  <si>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</si>
  <si>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</si>
  <si>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</si>
  <si>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</si>
  <si>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</si>
  <si>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</si>
  <si>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</si>
  <si>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</si>
  <si>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</si>
  <si>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</si>
  <si>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</si>
  <si>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</si>
  <si>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</si>
  <si>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</si>
  <si>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</si>
  <si>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</si>
  <si>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</si>
  <si>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</si>
  <si>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</si>
  <si>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</si>
  <si>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</si>
  <si>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</si>
  <si>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</si>
  <si>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</si>
  <si>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</si>
  <si>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</si>
  <si>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</si>
  <si>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</si>
  <si>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</si>
  <si>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</si>
  <si>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</si>
  <si>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</si>
  <si>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</si>
  <si>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</si>
  <si>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</si>
  <si>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</si>
  <si>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</si>
  <si>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</si>
  <si>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</si>
  <si>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</si>
  <si>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</si>
  <si>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</si>
  <si>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</si>
  <si>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</si>
  <si>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</si>
  <si>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</si>
  <si>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</si>
  <si>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</si>
  <si>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</si>
  <si>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</si>
  <si>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</si>
  <si>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</si>
  <si>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</si>
  <si>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</si>
  <si>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</si>
  <si>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</si>
  <si>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</si>
  <si>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</si>
  <si>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</si>
  <si>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</si>
  <si>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</si>
  <si>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</si>
  <si>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</si>
  <si>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</si>
  <si>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</si>
  <si>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</si>
  <si>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</si>
  <si>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</si>
  <si>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</si>
  <si>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</si>
  <si>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</si>
  <si>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</si>
  <si>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</si>
  <si>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</si>
  <si>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</si>
  <si>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</si>
  <si>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</si>
  <si>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</si>
  <si>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</si>
  <si>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</si>
  <si>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</si>
  <si>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</si>
  <si>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</si>
  <si>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</si>
  <si>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</si>
  <si>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</si>
  <si>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</si>
  <si>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</si>
  <si>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</si>
  <si>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</si>
  <si>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</si>
  <si>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</si>
  <si>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</si>
  <si>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</si>
  <si>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</si>
  <si>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</si>
  <si>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</si>
  <si>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</si>
  <si>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</si>
  <si>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</si>
  <si>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</si>
  <si>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</si>
  <si>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</si>
  <si>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</si>
  <si>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</si>
  <si>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</si>
  <si>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</si>
  <si>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</si>
  <si>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</si>
  <si>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</si>
  <si>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</si>
  <si>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</si>
  <si>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</si>
  <si>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</si>
  <si>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</si>
  <si>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</si>
  <si>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</si>
  <si>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</si>
  <si>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</si>
  <si>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</si>
  <si>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</si>
  <si>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</si>
  <si>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</si>
  <si>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</si>
  <si>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</si>
  <si>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</si>
  <si>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</si>
  <si>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</si>
  <si>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</si>
  <si>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</si>
  <si>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</si>
  <si>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</si>
  <si>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</si>
  <si>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</si>
  <si>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</si>
  <si>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</si>
  <si>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</si>
  <si>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</si>
  <si>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</si>
  <si>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</si>
  <si>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</si>
  <si>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</si>
  <si>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</si>
  <si>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</si>
  <si>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</si>
  <si>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</si>
  <si>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</si>
  <si>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</si>
  <si>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</si>
  <si>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</si>
  <si>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</si>
  <si>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</si>
  <si>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</si>
  <si>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</si>
  <si>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</si>
  <si>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</si>
  <si>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</si>
  <si>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</si>
  <si>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</si>
  <si>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</si>
  <si>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</si>
  <si>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</si>
  <si>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</si>
  <si>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</si>
  <si>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</si>
  <si>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</si>
  <si>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</si>
  <si>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</si>
  <si>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</si>
  <si>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</si>
  <si>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</si>
  <si>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</si>
  <si>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</si>
  <si>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</si>
  <si>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</si>
  <si>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</si>
  <si>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</si>
  <si>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</si>
  <si>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</si>
  <si>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</si>
  <si>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</si>
  <si>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</si>
  <si>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</si>
  <si>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</si>
  <si>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</si>
  <si>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</si>
  <si>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</si>
  <si>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</si>
  <si>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</si>
  <si>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</si>
  <si>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</si>
  <si>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</si>
  <si>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</si>
  <si>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</si>
  <si>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</si>
  <si>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</si>
  <si>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</si>
  <si>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</si>
  <si>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</si>
  <si>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</si>
  <si>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</si>
  <si>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</si>
  <si>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</si>
  <si>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</si>
  <si>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</si>
  <si>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</si>
  <si>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</si>
  <si>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</si>
  <si>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</si>
  <si>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</si>
  <si>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</si>
  <si>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</si>
  <si>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</si>
  <si>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</si>
  <si>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</si>
  <si>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</si>
  <si>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</si>
  <si>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</si>
  <si>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</si>
  <si>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</si>
  <si>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</si>
  <si>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</si>
  <si>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</si>
  <si>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</si>
  <si>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</si>
  <si>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</si>
  <si>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</si>
  <si>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</si>
  <si>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</si>
  <si>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</si>
  <si>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</si>
  <si>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</si>
  <si>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</si>
  <si>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</si>
  <si>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</si>
  <si>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</si>
  <si>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</si>
  <si>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</si>
  <si>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</si>
  <si>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</si>
  <si>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</si>
  <si>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</si>
  <si>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</si>
  <si>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</si>
  <si>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</si>
  <si>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</si>
  <si>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</si>
  <si>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</si>
  <si>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</si>
  <si>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</si>
  <si>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</si>
  <si>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</si>
  <si>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</si>
  <si>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</si>
  <si>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</si>
  <si>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</si>
  <si>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</si>
  <si>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</si>
  <si>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</si>
  <si>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</si>
  <si>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</si>
  <si>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</si>
  <si>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</si>
  <si>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</si>
  <si>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</si>
  <si>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</si>
  <si>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</si>
  <si>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</si>
  <si>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</si>
  <si>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</si>
  <si>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</si>
  <si>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</si>
  <si>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</si>
  <si>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</si>
  <si>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</si>
  <si>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</si>
  <si>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</si>
  <si>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</si>
  <si>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</si>
  <si>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</si>
  <si>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</si>
  <si>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</si>
  <si>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</si>
  <si>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</si>
  <si>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</si>
  <si>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</si>
  <si>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</si>
  <si>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</si>
  <si>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</si>
  <si>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</si>
  <si>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</si>
  <si>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</si>
  <si>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</si>
  <si>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</si>
  <si>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</si>
  <si>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</si>
  <si>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</si>
  <si>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</si>
  <si>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</si>
  <si>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</si>
  <si>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</si>
  <si>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</si>
  <si>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</si>
  <si>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</si>
  <si>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</si>
  <si>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</si>
  <si>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</si>
  <si>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</si>
  <si>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</si>
  <si>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</si>
  <si>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</si>
  <si>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</si>
  <si>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</si>
  <si>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</si>
  <si>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</si>
  <si>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</si>
  <si>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</si>
  <si>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</si>
  <si>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</si>
  <si>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</si>
  <si>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</si>
  <si>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</si>
  <si>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</si>
  <si>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</si>
  <si>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</si>
  <si>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</si>
  <si>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</si>
  <si>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</si>
  <si>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</si>
  <si>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</si>
  <si>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</si>
  <si>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</si>
  <si>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</si>
  <si>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</si>
  <si>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</si>
  <si>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</si>
  <si>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</si>
  <si>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</si>
  <si>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</si>
  <si>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</si>
  <si>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</si>
  <si>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</si>
  <si>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</si>
  <si>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</si>
  <si>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</si>
  <si>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</si>
  <si>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</si>
  <si>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</si>
  <si>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</si>
  <si>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</si>
  <si>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</si>
  <si>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</si>
  <si>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</si>
  <si>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</si>
  <si>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</si>
  <si>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</si>
  <si>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</si>
  <si>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</si>
  <si>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</si>
  <si>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</si>
  <si>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</si>
  <si>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</si>
  <si>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</si>
  <si>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</si>
  <si>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</si>
  <si>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</si>
  <si>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</si>
  <si>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</si>
  <si>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</si>
  <si>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</si>
  <si>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</si>
  <si>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</si>
  <si>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</si>
  <si>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</si>
  <si>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</si>
  <si>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</si>
  <si>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</si>
  <si>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</si>
  <si>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</si>
  <si>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</si>
  <si>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</si>
  <si>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</si>
  <si>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</si>
  <si>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</si>
  <si>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</si>
  <si>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</si>
  <si>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</si>
  <si>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</si>
  <si>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</si>
  <si>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</si>
  <si>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</si>
  <si>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</si>
  <si>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</si>
  <si>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</si>
  <si>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</si>
  <si>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</si>
  <si>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</si>
  <si>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</si>
  <si>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</si>
  <si>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</si>
  <si>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</si>
  <si>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</si>
  <si>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</si>
  <si>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</si>
  <si>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</si>
  <si>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</si>
  <si>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</si>
  <si>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</si>
  <si>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</si>
  <si>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</si>
  <si>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</si>
  <si>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</si>
  <si>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</si>
  <si>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</si>
  <si>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</si>
  <si>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</si>
  <si>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</si>
  <si>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</si>
  <si>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</si>
  <si>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</si>
  <si>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</si>
  <si>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</si>
  <si>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</si>
  <si>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</si>
  <si>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</si>
  <si>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</si>
  <si>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</si>
  <si>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</si>
  <si>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</si>
  <si>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</si>
  <si>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</si>
  <si>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</si>
  <si>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</si>
  <si>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</si>
  <si>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</si>
  <si>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</si>
  <si>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</si>
  <si>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</si>
  <si>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</si>
  <si>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</si>
  <si>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</si>
  <si>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</si>
  <si>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</si>
  <si>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</si>
  <si>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</si>
  <si>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</si>
  <si>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</si>
  <si>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</si>
  <si>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</si>
  <si>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</si>
  <si>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</si>
  <si>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</si>
  <si>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</si>
  <si>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</si>
  <si>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</si>
  <si>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</si>
  <si>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</si>
  <si>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</si>
  <si>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</si>
  <si>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</si>
  <si>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</si>
  <si>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</si>
  <si>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</si>
  <si>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</si>
  <si>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</si>
  <si>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</si>
  <si>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</si>
  <si>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</si>
  <si>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</si>
  <si>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</si>
  <si>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</si>
  <si>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</si>
  <si>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</si>
  <si>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</si>
  <si>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</si>
  <si>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</si>
  <si>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</si>
  <si>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</si>
  <si>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</si>
  <si>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</si>
  <si>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</si>
  <si>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</si>
  <si>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</si>
  <si>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</si>
  <si>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</si>
  <si>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</si>
  <si>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</si>
  <si>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</si>
  <si>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</si>
  <si>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</si>
  <si>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</si>
  <si>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</si>
  <si>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</si>
  <si>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</si>
  <si>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</si>
  <si>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</si>
  <si>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</si>
  <si>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</si>
  <si>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</si>
  <si>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</si>
  <si>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</si>
  <si>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</si>
  <si>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</si>
  <si>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</si>
  <si>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</si>
  <si>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</si>
  <si>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</si>
  <si>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</si>
  <si>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</si>
  <si>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</si>
  <si>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</si>
  <si>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</si>
  <si>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</si>
  <si>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</si>
  <si>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</si>
  <si>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</si>
  <si>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</si>
  <si>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</si>
  <si>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</si>
  <si>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</si>
  <si>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</si>
  <si>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</si>
  <si>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</si>
  <si>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</si>
  <si>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</si>
  <si>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</si>
  <si>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</si>
  <si>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</si>
  <si>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</si>
  <si>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</si>
  <si>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</si>
  <si>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</si>
  <si>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</si>
  <si>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</si>
  <si>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</si>
  <si>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</si>
  <si>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</si>
  <si>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</si>
  <si>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</si>
  <si>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</si>
  <si>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</si>
  <si>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</si>
  <si>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</si>
  <si>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</si>
  <si>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</si>
  <si>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</si>
  <si>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</si>
  <si>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</si>
  <si>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</si>
  <si>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</si>
  <si>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</si>
  <si>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</si>
  <si>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</si>
  <si>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</si>
  <si>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</si>
  <si>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</si>
  <si>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</si>
  <si>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</si>
  <si>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</si>
  <si>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</si>
  <si>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</si>
  <si>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</si>
  <si>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</si>
  <si>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</si>
  <si>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</si>
  <si>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</si>
  <si>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</si>
  <si>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</si>
  <si>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</si>
  <si>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</si>
  <si>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</si>
  <si>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</si>
  <si>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</si>
  <si>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</si>
  <si>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</si>
  <si>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</si>
  <si>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</si>
  <si>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</si>
  <si>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</si>
  <si>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</si>
  <si>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</si>
  <si>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</si>
  <si>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</si>
  <si>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</si>
  <si>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</si>
  <si>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</si>
  <si>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</si>
  <si>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</si>
  <si>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</si>
  <si>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</si>
  <si>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</si>
  <si>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</si>
  <si>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</si>
  <si>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</si>
  <si>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</si>
  <si>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</si>
  <si>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</si>
  <si>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</si>
  <si>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</si>
  <si>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</si>
  <si>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</si>
  <si>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</si>
  <si>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</si>
  <si>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</si>
  <si>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</si>
  <si>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</si>
  <si>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</si>
  <si>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</si>
  <si>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</si>
  <si>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</si>
  <si>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</si>
  <si>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</si>
  <si>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</si>
  <si>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</si>
  <si>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</si>
  <si>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</si>
  <si>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</si>
  <si>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</si>
  <si>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</si>
  <si>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</si>
  <si>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</si>
  <si>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</si>
  <si>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</si>
  <si>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</si>
  <si>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</si>
  <si>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</si>
  <si>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</si>
  <si>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</si>
  <si>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</si>
  <si>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</si>
  <si>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</si>
  <si>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</si>
  <si>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</si>
  <si>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</si>
  <si>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</si>
  <si>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</si>
  <si>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</si>
  <si>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</si>
  <si>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</si>
  <si>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</si>
  <si>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</si>
  <si>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</si>
  <si>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</si>
  <si>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</si>
  <si>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</si>
  <si>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</si>
  <si>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</si>
  <si>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</si>
  <si>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</si>
  <si>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</si>
  <si>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</si>
  <si>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</si>
  <si>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</si>
  <si>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</si>
  <si>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</si>
  <si>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</si>
  <si>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</si>
  <si>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</si>
  <si>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</si>
  <si>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</si>
  <si>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</si>
  <si>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</si>
  <si>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</si>
  <si>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</si>
  <si>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</si>
  <si>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</si>
  <si>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</si>
  <si>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</si>
  <si>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</si>
  <si>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</si>
  <si>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</si>
  <si>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</si>
  <si>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</si>
  <si>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</si>
  <si>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</si>
  <si>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</si>
  <si>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</si>
  <si>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</si>
  <si>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</si>
  <si>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</si>
  <si>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</si>
  <si>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</si>
  <si>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</si>
  <si>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</si>
  <si>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</si>
  <si>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</si>
  <si>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</si>
  <si>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</si>
  <si>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</si>
  <si>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</si>
  <si>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</si>
  <si>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</si>
  <si>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</si>
  <si>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</si>
  <si>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</si>
  <si>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</si>
  <si>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</si>
  <si>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</si>
  <si>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</si>
  <si>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</si>
  <si>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</si>
  <si>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</si>
  <si>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</si>
  <si>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</si>
  <si>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</si>
  <si>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</si>
  <si>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</si>
  <si>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</si>
  <si>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</si>
  <si>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</si>
  <si>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</si>
  <si>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</si>
  <si>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</si>
  <si>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</si>
  <si>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</si>
  <si>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</si>
  <si>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</si>
  <si>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</si>
  <si>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</si>
  <si>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</si>
  <si>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</si>
  <si>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</si>
  <si>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</si>
  <si>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</si>
  <si>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</si>
  <si>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</si>
  <si>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</si>
  <si>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</si>
  <si>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</si>
  <si>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</si>
  <si>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</si>
  <si>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</si>
  <si>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</si>
  <si>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</si>
  <si>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</si>
  <si>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</si>
  <si>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</si>
  <si>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</si>
  <si>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</si>
  <si>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</si>
  <si>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</si>
  <si>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</si>
  <si>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</si>
  <si>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</si>
  <si>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</si>
  <si>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</si>
  <si>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</si>
  <si>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</si>
  <si>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</si>
  <si>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</si>
  <si>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</si>
  <si>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</si>
  <si>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</si>
  <si>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</si>
  <si>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</si>
  <si>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</si>
  <si>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</si>
  <si>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</si>
  <si>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</si>
  <si>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</si>
  <si>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</si>
  <si>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</si>
  <si>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</si>
  <si>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</si>
  <si>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</si>
  <si>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</si>
  <si>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</si>
  <si>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</si>
  <si>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</si>
  <si>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</si>
  <si>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</si>
  <si>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</si>
  <si>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</si>
  <si>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</si>
  <si>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</si>
  <si>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</si>
  <si>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</si>
  <si>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</si>
  <si>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</si>
  <si>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</si>
  <si>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</si>
  <si>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</si>
  <si>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</si>
  <si>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</si>
  <si>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</si>
  <si>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</si>
  <si>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</si>
  <si>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</si>
  <si>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</si>
  <si>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</si>
  <si>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</si>
  <si>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</si>
  <si>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</si>
  <si>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</si>
  <si>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</si>
  <si>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</si>
  <si>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</si>
  <si>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</si>
  <si>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</si>
  <si>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</si>
  <si>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</si>
  <si>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</si>
  <si>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</si>
  <si>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</si>
  <si>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</si>
  <si>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</si>
  <si>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</si>
  <si>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</si>
  <si>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</si>
  <si>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</si>
  <si>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</si>
  <si>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</si>
  <si>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</si>
  <si>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</si>
  <si>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</si>
  <si>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</si>
  <si>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</si>
  <si>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</si>
  <si>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</si>
  <si>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</si>
  <si>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</si>
  <si>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</si>
  <si>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</si>
  <si>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</si>
  <si>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</si>
  <si>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</si>
  <si>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</si>
  <si>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</si>
  <si>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</si>
  <si>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</si>
  <si>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</si>
  <si>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</si>
  <si>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</si>
  <si>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</si>
  <si>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</si>
  <si>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</si>
  <si>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</si>
  <si>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</si>
  <si>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</si>
  <si>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</si>
  <si>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</si>
  <si>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</si>
  <si>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</si>
  <si>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</si>
  <si>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</si>
  <si>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</si>
  <si>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</si>
  <si>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</si>
  <si>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</si>
  <si>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</si>
  <si>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</si>
  <si>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</si>
  <si>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</si>
  <si>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</si>
  <si>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</si>
  <si>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</si>
  <si>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</si>
  <si>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</si>
  <si>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</si>
  <si>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</si>
  <si>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</si>
  <si>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</si>
  <si>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</si>
  <si>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</si>
  <si>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</si>
  <si>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</si>
  <si>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</si>
  <si>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</si>
  <si>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</si>
  <si>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</si>
  <si>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</si>
  <si>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</si>
  <si>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</si>
  <si>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</si>
  <si>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</si>
  <si>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</si>
  <si>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</si>
  <si>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</si>
  <si>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</si>
  <si>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</si>
  <si>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</si>
  <si>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</si>
  <si>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</si>
  <si>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</si>
  <si>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</si>
  <si>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</si>
  <si>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</si>
  <si>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</si>
  <si>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</si>
  <si>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</si>
  <si>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</si>
  <si>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</si>
  <si>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</si>
  <si>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</si>
  <si>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</si>
  <si>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</si>
  <si>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</si>
  <si>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</si>
  <si>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</si>
  <si>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</si>
  <si>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</si>
  <si>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</si>
  <si>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</si>
  <si>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</si>
  <si>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</si>
  <si>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</si>
  <si>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</si>
  <si>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</si>
  <si>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</si>
  <si>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</si>
  <si>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</si>
  <si>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</si>
  <si>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</si>
  <si>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</si>
  <si>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</si>
  <si>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</si>
  <si>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</si>
  <si>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</si>
  <si>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</si>
  <si>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</si>
  <si>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</si>
  <si>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</si>
  <si>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</si>
  <si>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</si>
  <si>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</si>
  <si>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</si>
  <si>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</si>
  <si>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</si>
  <si>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</si>
  <si>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</si>
  <si>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</si>
  <si>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</si>
  <si>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</si>
  <si>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</si>
  <si>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</si>
  <si>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</si>
  <si>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</si>
  <si>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</si>
  <si>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</si>
  <si>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</si>
  <si>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</si>
  <si>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</si>
  <si>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</si>
  <si>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</si>
  <si>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</si>
  <si>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</si>
  <si>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</si>
  <si>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</si>
  <si>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</si>
  <si>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</si>
  <si>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</si>
  <si>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</si>
  <si>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</si>
  <si>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</si>
  <si>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</si>
  <si>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</si>
  <si>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</si>
  <si>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</si>
  <si>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</si>
  <si>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</si>
  <si>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</si>
  <si>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</si>
  <si>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</si>
  <si>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</si>
  <si>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</si>
  <si>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</si>
  <si>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</si>
  <si>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</si>
  <si>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</si>
  <si>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</si>
  <si>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</si>
  <si>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</si>
  <si>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</si>
  <si>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</si>
  <si>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</si>
  <si>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</si>
  <si>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</si>
  <si>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</si>
  <si>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</si>
  <si>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</si>
  <si>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</si>
  <si>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</si>
  <si>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</si>
  <si>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</si>
  <si>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</si>
  <si>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</si>
  <si>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</si>
  <si>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</si>
  <si>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</si>
  <si>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</si>
  <si>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</si>
  <si>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</si>
  <si>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</si>
  <si>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</si>
  <si>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</si>
  <si>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</si>
  <si>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</si>
  <si>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</si>
  <si>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</si>
  <si>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</si>
  <si>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</si>
  <si>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</si>
  <si>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</si>
  <si>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</si>
  <si>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</si>
  <si>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</si>
  <si>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</si>
  <si>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</si>
  <si>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</si>
  <si>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</si>
  <si>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</si>
  <si>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</si>
  <si>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</si>
  <si>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</si>
  <si>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</si>
  <si>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</si>
  <si>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</si>
  <si>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</si>
  <si>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</si>
  <si>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</si>
  <si>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</si>
  <si>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</si>
  <si>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</si>
  <si>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</si>
  <si>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</si>
  <si>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</si>
  <si>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</si>
  <si>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</si>
  <si>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</si>
  <si>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</si>
  <si>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</si>
  <si>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</si>
  <si>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</si>
  <si>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</si>
  <si>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</si>
  <si>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</si>
  <si>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</si>
  <si>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</si>
  <si>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</si>
  <si>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</si>
  <si>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</si>
  <si>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</si>
  <si>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</si>
  <si>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</si>
  <si>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</si>
  <si>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</si>
  <si>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</si>
  <si>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</si>
  <si>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</si>
  <si>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</si>
  <si>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</si>
  <si>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</si>
  <si>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</si>
  <si>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</si>
  <si>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</si>
  <si>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</si>
  <si>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</si>
  <si>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</si>
  <si>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</si>
  <si>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</si>
  <si>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</si>
  <si>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</si>
  <si>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</si>
  <si>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</si>
  <si>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</si>
  <si>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</si>
  <si>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</si>
  <si>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</si>
  <si>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</si>
  <si>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</si>
  <si>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</si>
  <si>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</si>
  <si>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</si>
  <si>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</si>
  <si>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</si>
  <si>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</si>
  <si>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</si>
  <si>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</si>
  <si>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</si>
  <si>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</si>
  <si>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</si>
  <si>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</si>
  <si>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</si>
  <si>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</si>
  <si>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</si>
  <si>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</si>
  <si>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</si>
  <si>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</si>
  <si>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</si>
  <si>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</si>
  <si>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</si>
  <si>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</si>
  <si>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</si>
  <si>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</si>
  <si>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</si>
  <si>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</si>
  <si>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</si>
  <si>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</si>
  <si>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</si>
  <si>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</si>
  <si>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</si>
  <si>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</si>
  <si>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</si>
  <si>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</si>
  <si>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</si>
  <si>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</si>
  <si>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</si>
  <si>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</si>
  <si>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</si>
  <si>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</si>
  <si>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</si>
  <si>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</si>
  <si>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</si>
  <si>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</si>
  <si>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</si>
  <si>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</si>
  <si>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</si>
  <si>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</si>
  <si>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</si>
  <si>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</si>
  <si>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</si>
  <si>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</si>
  <si>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</si>
  <si>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</si>
  <si>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</si>
  <si>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</si>
  <si>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</si>
  <si>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</si>
  <si>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</si>
  <si>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</si>
  <si>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</si>
  <si>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</si>
  <si>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</si>
  <si>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</si>
  <si>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</si>
  <si>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</si>
  <si>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</si>
  <si>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</si>
  <si>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</si>
  <si>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</si>
  <si>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</si>
  <si>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</si>
  <si>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</si>
  <si>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</si>
  <si>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</si>
  <si>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</si>
  <si>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</si>
  <si>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</si>
  <si>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</si>
  <si>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</si>
  <si>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</si>
  <si>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</si>
  <si>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</si>
  <si>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</si>
  <si>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</si>
  <si>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</si>
  <si>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</si>
  <si>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</si>
  <si>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</si>
  <si>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</si>
  <si>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</si>
  <si>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</si>
  <si>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</si>
  <si>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</si>
  <si>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</si>
  <si>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</si>
  <si>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</si>
  <si>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</si>
  <si>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</si>
  <si>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</si>
  <si>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</si>
  <si>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</si>
  <si>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</si>
  <si>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</si>
  <si>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</si>
  <si>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</si>
  <si>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</si>
  <si>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</si>
  <si>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</si>
  <si>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</si>
  <si>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</si>
  <si>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</si>
  <si>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</si>
  <si>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</si>
  <si>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</si>
  <si>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</si>
  <si>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</si>
  <si>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</si>
  <si>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</si>
  <si>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</si>
  <si>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</si>
  <si>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</si>
  <si>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</si>
  <si>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</si>
  <si>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</si>
  <si>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</si>
  <si>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</si>
  <si>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</si>
  <si>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</si>
  <si>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</si>
  <si>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</si>
  <si>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</si>
  <si>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</si>
  <si>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</si>
  <si>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</si>
  <si>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</si>
  <si>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</si>
  <si>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</si>
  <si>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</si>
  <si>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</si>
  <si>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</si>
  <si>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</si>
  <si>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</si>
  <si>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</si>
  <si>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</si>
  <si>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</si>
  <si>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</si>
  <si>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</si>
  <si>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</si>
  <si>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</si>
  <si>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</si>
  <si>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</si>
  <si>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</si>
  <si>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</si>
  <si>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</si>
  <si>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</si>
  <si>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</si>
  <si>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</si>
  <si>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</si>
  <si>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</si>
  <si>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</si>
  <si>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</si>
  <si>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</si>
  <si>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</si>
  <si>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</si>
  <si>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</si>
  <si>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</si>
  <si>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</si>
  <si>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</si>
  <si>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</si>
  <si>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</si>
  <si>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</si>
  <si>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</si>
  <si>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</si>
  <si>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</si>
  <si>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</si>
  <si>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</si>
  <si>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</si>
  <si>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</si>
  <si>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</si>
  <si>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</si>
  <si>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</si>
  <si>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</si>
  <si>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</si>
  <si>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</si>
  <si>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</si>
  <si>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</si>
  <si>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</si>
  <si>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</si>
  <si>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</si>
  <si>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</si>
  <si>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</si>
  <si>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</si>
  <si>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</si>
  <si>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</si>
  <si>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</si>
  <si>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</si>
  <si>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</si>
  <si>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</si>
  <si>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</si>
  <si>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</si>
  <si>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</si>
  <si>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</si>
  <si>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</si>
  <si>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</si>
  <si>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</si>
  <si>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</si>
  <si>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</si>
  <si>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</si>
  <si>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</si>
  <si>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</si>
  <si>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</si>
  <si>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</si>
  <si>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</si>
  <si>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</si>
  <si>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</si>
  <si>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</si>
  <si>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</si>
  <si>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</si>
  <si>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</si>
  <si>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</si>
  <si>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</si>
  <si>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</si>
  <si>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</si>
  <si>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</si>
  <si>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</si>
  <si>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</si>
  <si>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</si>
  <si>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</si>
  <si>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</si>
  <si>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</si>
  <si>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</si>
  <si>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</si>
  <si>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</si>
  <si>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</si>
  <si>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</si>
  <si>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</si>
  <si>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</si>
  <si>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</si>
  <si>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</si>
  <si>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</si>
  <si>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</si>
  <si>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</si>
  <si>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</si>
  <si>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</si>
  <si>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</si>
  <si>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</si>
  <si>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</si>
  <si>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</si>
  <si>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</si>
  <si>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</si>
  <si>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</si>
  <si>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</si>
  <si>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</si>
  <si>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</si>
  <si>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</si>
  <si>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</si>
  <si>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</si>
  <si>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</si>
  <si>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</si>
  <si>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</si>
  <si>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</si>
  <si>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</si>
  <si>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</si>
  <si>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</si>
  <si>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</si>
  <si>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</si>
  <si>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</si>
  <si>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</si>
  <si>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</si>
  <si>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</si>
  <si>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</si>
  <si>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</si>
  <si>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</si>
  <si>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</si>
  <si>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</si>
  <si>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</si>
  <si>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</si>
  <si>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</si>
  <si>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</si>
  <si>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</si>
  <si>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</si>
  <si>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</si>
  <si>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</si>
  <si>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</si>
  <si>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</si>
  <si>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</si>
  <si>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</si>
  <si>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</si>
  <si>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</si>
  <si>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</si>
  <si>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</si>
  <si>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</si>
  <si>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</si>
  <si>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</si>
  <si>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</si>
  <si>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</si>
  <si>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</si>
  <si>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</si>
  <si>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</si>
  <si>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</si>
  <si>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</si>
  <si>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</si>
  <si>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</si>
  <si>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</si>
  <si>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</si>
  <si>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</si>
  <si>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</si>
  <si>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</si>
  <si>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</si>
  <si>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</si>
  <si>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</si>
  <si>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</si>
  <si>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</si>
  <si>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</si>
  <si>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</si>
  <si>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</si>
  <si>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</si>
  <si>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</si>
  <si>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</si>
  <si>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</si>
  <si>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</si>
  <si>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</si>
  <si>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</si>
  <si>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</si>
  <si>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</si>
  <si>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</si>
  <si>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</si>
  <si>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</si>
  <si>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</si>
  <si>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</si>
  <si>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</si>
  <si>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</si>
  <si>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</si>
  <si>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</si>
  <si>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</si>
  <si>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</si>
  <si>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</si>
  <si>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</si>
  <si>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</si>
  <si>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</si>
  <si>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</si>
  <si>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</si>
  <si>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</si>
  <si>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</si>
  <si>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</si>
  <si>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</si>
  <si>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</si>
  <si>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</si>
  <si>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</si>
  <si>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</si>
  <si>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</si>
  <si>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</si>
  <si>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</si>
  <si>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</si>
  <si>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</si>
  <si>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</si>
  <si>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</si>
  <si>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</si>
  <si>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</si>
  <si>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</si>
  <si>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</si>
  <si>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</si>
  <si>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</si>
  <si>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</si>
  <si>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</si>
  <si>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</si>
  <si>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</si>
  <si>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</si>
  <si>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</si>
  <si>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</si>
  <si>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</si>
  <si>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</si>
  <si>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</si>
  <si>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</si>
  <si>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</si>
  <si>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</si>
  <si>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</si>
  <si>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</si>
  <si>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</si>
  <si>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</si>
  <si>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</si>
  <si>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</si>
  <si>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</si>
  <si>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</si>
  <si>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</si>
  <si>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</si>
  <si>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</si>
  <si>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</si>
  <si>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</si>
  <si>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</si>
  <si>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</si>
  <si>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</si>
  <si>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</si>
  <si>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</si>
  <si>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</si>
  <si>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</si>
  <si>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</si>
  <si>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</si>
  <si>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</si>
  <si>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</si>
  <si>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</si>
  <si>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</si>
  <si>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</si>
  <si>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</si>
  <si>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</si>
  <si>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</si>
  <si>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</si>
  <si>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</si>
  <si>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</si>
  <si>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</si>
  <si>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</si>
  <si>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</si>
  <si>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</si>
  <si>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</si>
  <si>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</si>
  <si>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</si>
  <si>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</si>
  <si>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</si>
  <si>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</si>
  <si>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</si>
  <si>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</si>
  <si>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</si>
  <si>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</si>
  <si>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</si>
  <si>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</si>
  <si>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</si>
  <si>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</si>
  <si>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</si>
  <si>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</si>
  <si>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</si>
  <si>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</si>
  <si>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</si>
  <si>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</si>
  <si>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</si>
  <si>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</si>
  <si>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</si>
  <si>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</si>
  <si>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</si>
  <si>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</si>
  <si>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</si>
  <si>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</si>
  <si>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</si>
  <si>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</si>
  <si>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</si>
  <si>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</si>
  <si>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</si>
  <si>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</si>
  <si>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</si>
  <si>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</si>
  <si>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</si>
  <si>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</si>
  <si>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</si>
  <si>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</si>
  <si>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</si>
  <si>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</si>
  <si>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</si>
  <si>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</si>
  <si>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</si>
  <si>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</si>
  <si>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</si>
  <si>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</si>
  <si>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</si>
  <si>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</si>
  <si>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</si>
  <si>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</si>
  <si>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</si>
  <si>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</si>
  <si>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</si>
  <si>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</si>
  <si>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</si>
  <si>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</si>
  <si>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</si>
  <si>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</si>
  <si>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</si>
  <si>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</si>
  <si>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</si>
  <si>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</si>
  <si>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</si>
  <si>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</si>
  <si>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</si>
  <si>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</si>
  <si>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</si>
  <si>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</si>
  <si>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</si>
  <si>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</si>
  <si>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</si>
  <si>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</si>
  <si>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</si>
  <si>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</si>
  <si>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</si>
  <si>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</si>
  <si>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</si>
  <si>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</si>
  <si>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</si>
  <si>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</si>
  <si>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</si>
  <si>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</si>
  <si>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</si>
  <si>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</si>
  <si>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</si>
  <si>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</si>
  <si>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</si>
  <si>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</si>
  <si>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</si>
  <si>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</si>
  <si>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</si>
  <si>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</si>
  <si>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</si>
  <si>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</si>
  <si>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</si>
  <si>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</si>
  <si>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</si>
  <si>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</si>
  <si>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</si>
  <si>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</si>
  <si>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</si>
  <si>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</si>
  <si>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</si>
  <si>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</si>
  <si>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</si>
  <si>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</si>
  <si>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</si>
  <si>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</si>
  <si>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</si>
  <si>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</si>
  <si>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</si>
  <si>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</si>
  <si>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</si>
  <si>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</si>
  <si>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</si>
  <si>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</si>
  <si>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</si>
  <si>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</si>
  <si>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</si>
  <si>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</si>
  <si>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</si>
  <si>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</si>
  <si>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</si>
  <si>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</si>
  <si>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</si>
  <si>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</si>
  <si>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</si>
  <si>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</si>
  <si>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</si>
  <si>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</si>
  <si>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</si>
  <si>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</si>
  <si>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</si>
  <si>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</si>
  <si>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</si>
  <si>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</si>
  <si>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</si>
  <si>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</si>
  <si>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</si>
  <si>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</si>
  <si>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</si>
  <si>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</si>
  <si>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</si>
  <si>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</si>
  <si>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</si>
  <si>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</si>
  <si>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</si>
  <si>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</si>
  <si>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</si>
  <si>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</si>
  <si>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</si>
  <si>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</si>
  <si>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</si>
  <si>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</si>
  <si>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</si>
  <si>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</si>
  <si>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</si>
  <si>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</si>
  <si>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</si>
  <si>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</si>
  <si>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</si>
  <si>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</si>
  <si>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</si>
  <si>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</si>
  <si>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</si>
  <si>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</si>
  <si>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</si>
  <si>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</si>
  <si>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</si>
  <si>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</si>
  <si>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</si>
  <si>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</si>
  <si>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</si>
  <si>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</si>
  <si>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</si>
  <si>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</si>
  <si>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</si>
  <si>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</si>
  <si>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</si>
  <si>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</si>
  <si>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</si>
  <si>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</si>
  <si>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</si>
  <si>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</si>
  <si>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</si>
  <si>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</si>
  <si>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</si>
  <si>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</si>
  <si>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</si>
  <si>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</si>
  <si>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</si>
  <si>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</si>
  <si>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</si>
  <si>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</si>
  <si>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</si>
  <si>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</si>
  <si>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</si>
  <si>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</si>
  <si>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</si>
  <si>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</si>
  <si>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</si>
  <si>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</si>
  <si>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</si>
  <si>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</si>
  <si>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</si>
  <si>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</si>
  <si>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</si>
  <si>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</si>
  <si>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</si>
  <si>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</si>
  <si>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</si>
  <si>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</si>
  <si>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</si>
  <si>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</si>
  <si>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</si>
  <si>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</si>
  <si>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</si>
  <si>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</si>
  <si>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</si>
  <si>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</si>
  <si>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</si>
  <si>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</si>
  <si>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</si>
  <si>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</si>
  <si>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</si>
  <si>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</si>
  <si>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</si>
  <si>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</si>
  <si>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</si>
  <si>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</si>
  <si>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</si>
  <si>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</si>
  <si>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</si>
  <si>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</si>
  <si>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</si>
  <si>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</si>
  <si>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</si>
  <si>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</si>
  <si>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</si>
  <si>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</si>
  <si>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</si>
  <si>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</si>
  <si>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</si>
  <si>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</si>
  <si>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</si>
  <si>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</si>
  <si>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</si>
  <si>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</si>
  <si>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</si>
  <si>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</si>
  <si>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</si>
  <si>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</si>
  <si>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</si>
  <si>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</si>
  <si>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</si>
  <si>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</si>
  <si>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</si>
  <si>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</si>
  <si>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</si>
  <si>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</si>
  <si>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</si>
  <si>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</si>
  <si>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</si>
  <si>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</si>
  <si>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</si>
  <si>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</si>
  <si>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</si>
  <si>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</si>
  <si>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</si>
  <si>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</si>
  <si>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</si>
  <si>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</si>
  <si>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</si>
  <si>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</si>
  <si>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</si>
  <si>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</si>
  <si>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</si>
  <si>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</si>
  <si>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</si>
  <si>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</si>
  <si>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</si>
  <si>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</si>
  <si>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</si>
  <si>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</si>
  <si>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</si>
  <si>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</si>
  <si>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</si>
  <si>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</si>
  <si>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</si>
  <si>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</si>
  <si>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</si>
  <si>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</si>
  <si>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</si>
  <si>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</si>
  <si>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</si>
  <si>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</si>
  <si>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</si>
  <si>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</si>
  <si>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</si>
  <si>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</si>
  <si>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</si>
  <si>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</si>
  <si>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</si>
  <si>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</si>
  <si>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</si>
  <si>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</si>
  <si>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</si>
  <si>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</si>
  <si>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 xml:space="preserve">team moved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</si>
  <si>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</si>
  <si>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</si>
  <si>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</si>
  <si>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</si>
  <si>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</si>
  <si>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</si>
  <si>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</si>
  <si>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</si>
  <si>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</si>
  <si>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</si>
  <si>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</si>
  <si>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</si>
  <si>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</si>
  <si>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</si>
  <si>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</si>
  <si>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</si>
  <si>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</si>
  <si>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</si>
  <si>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</si>
  <si>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</si>
  <si>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</si>
  <si>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</si>
  <si>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</si>
  <si>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</si>
  <si>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</si>
  <si>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</si>
  <si>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</si>
  <si>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</si>
  <si>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</si>
  <si>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</si>
  <si>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</si>
  <si>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</si>
  <si>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</si>
  <si>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</si>
  <si>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</si>
  <si>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</si>
  <si>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</si>
  <si>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</si>
  <si>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</si>
  <si>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</si>
  <si>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</si>
  <si>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</si>
  <si>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</si>
  <si>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</si>
  <si>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</si>
  <si>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</si>
  <si>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</si>
  <si>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</si>
  <si>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</si>
  <si>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</si>
  <si>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</si>
  <si>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</si>
  <si>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</si>
  <si>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</si>
  <si>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</si>
  <si>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</si>
  <si>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</si>
  <si>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</si>
  <si>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</si>
  <si>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</si>
  <si>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</si>
  <si>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</si>
  <si>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</si>
  <si>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</si>
  <si>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</si>
  <si>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</si>
  <si>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</si>
  <si>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</si>
  <si>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</si>
  <si>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</si>
  <si>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</si>
  <si>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</si>
  <si>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</si>
  <si>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</si>
  <si>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</si>
  <si>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</si>
  <si>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</si>
  <si>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</si>
  <si>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</si>
  <si>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</si>
  <si>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</si>
  <si>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</si>
  <si>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PCM-20251109-00000593</t>
  </si>
  <si>
    <t xml:space="preserve">ETA 90 min </t>
  </si>
  <si>
    <t>PCM-20251109-00000507</t>
  </si>
  <si>
    <t xml:space="preserve">Em team need 60 min </t>
  </si>
  <si>
    <t>PCM-20251109-00000510</t>
  </si>
  <si>
    <t xml:space="preserve"> 2025-11-09 07:55:25</t>
  </si>
  <si>
    <t xml:space="preserve">Em team need 150 min </t>
  </si>
  <si>
    <t xml:space="preserve"> PCM-20250215-00000830 </t>
  </si>
  <si>
    <t>LTE site still down and  site located in aramco area access issue need special permission</t>
  </si>
  <si>
    <t>PCM-20251109-00000605</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</si>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</sst>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0" fontId="25" fillId="9" borderId="10" xfId="0" applyFont="1" applyFill="1" applyBorder="1" applyAlignment="1">
      <alignment horizontal="center" vertical="center"/>
    </xf>
    <xf numFmtId="0" fontId="25" fillId="9" borderId="8" xfId="0" applyFont="1" applyFill="1" applyBorder="1" applyAlignment="1">
      <alignment horizontal="center" vertical="center" wrapText="1"/>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307.44536168981722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3.7005208338086959E-2</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45970.393787615743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45970.393787615743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45970.393787615743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45970.393787615743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45970.393787615743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45970.393787615743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45970.393787615743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45970.393787615743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45970.393787615743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45970.393787615743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45970.393787615743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45970.393787615743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45970.393787615743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45970.393787615743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45970.393787615743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45970.393787615743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45970.393787615743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45970.393787615743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45970.393787615743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45970.393787615743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45970.393787615743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45970.393787615743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45970.393787615743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45970.393787615743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45970.393787615743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45970.393787615743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45970.393787615743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45970.393787615743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45970.393787615743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45970.393787615743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45970.393787615743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45970.393787615743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45970.393787615743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45970.393787615743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45970.393787615743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45970.393787615743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45970.393787615743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45970.393787615743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45970.393787615743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45970.393787615743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45970.393787615743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45970.393787615743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45970.393787615743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45970.393787615743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45970.393787615743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45970.393787615743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45970.393787615743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45970.393787615743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45970.393787615743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45970.393787615743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45970.393787615743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45970.393787615743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45970.393787615743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45970.393787615743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45970.393787615743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45970.393787615743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45970.393787615743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45970.393787615743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45970.393787615743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45970.393787615743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45970.393787615743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45970.393787615743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45970.393787615743</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45970.393787615743</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6513FF3F-9DB1-4B9E-AD66-B8C00416B0C0}"/>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9" ca="1" si="0">IFERROR(NOW()-F3,"-")</f>
        <v>145.39394965278188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2</v>
      </c>
      <c r="D4" s="18" t="s">
        <v>24756</v>
      </c>
      <c r="E4" s="103" t="s">
        <v>39102</v>
      </c>
      <c r="F4" s="104">
        <v>45970.386087962965</v>
      </c>
      <c r="G4" s="105">
        <f t="shared" ca="1" si="0"/>
        <v>7.6996527786832303E-3</v>
      </c>
      <c r="H4" s="104">
        <v>45970.377754629626</v>
      </c>
      <c r="I4" s="18" t="str">
        <f>IFERROR(VLOOKUP(D4,DB!A:F,6,0),"")</f>
        <v>SCECO</v>
      </c>
      <c r="J4" s="18" t="str">
        <f>IFERROR(VLOOKUP(D4,DB!A:G,7,0),"")</f>
        <v>Dead+No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45970.393787615743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45970.393787615743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45970.393787615743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45970.393787615743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45970.393787615743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45970.393787615743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45970.393787615743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45970.393787615743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45970.393787615743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45970.393787615743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45970.393787615743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45970.393787615743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45970.393787615743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45970.393787615743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45970.393787615743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ref="G20:G51" ca="1" si="1">IFERROR(NOW()-F20,"-")</f>
        <v>45970.393787615743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45970.393787615743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45970.393787615743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45970.393787615743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45970.393787615743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45970.393787615743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45970.393787615743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45970.393787615743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45970.393787615743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45970.393787615743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45970.393787615743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45970.393787615743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45970.393787615743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45970.393787615743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45970.393787615743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45970.393787615743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45970.393787615743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45970.393787615743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45970.393787615743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45970.393787615743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45970.393787615743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45970.393787615743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45970.393787615743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45970.393787615743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45970.393787615743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45970.393787615743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45970.393787615743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45970.393787615743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45970.393787615743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45970.393787615743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45970.393787615743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45970.393787615743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ref="G52:G83" ca="1" si="2">IFERROR(NOW()-F52,"-")</f>
        <v>45970.393787615743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45970.393787615743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45970.393787615743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45970.393787615743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45970.393787615743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45970.393787615743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27"/>
      <c r="B58" s="128" t="str">
        <f>IFERROR(VLOOKUP(D58,DB!A:K,11,0),"")</f>
        <v/>
      </c>
      <c r="C58" s="128"/>
      <c r="D58" s="128"/>
      <c r="E58" s="129"/>
      <c r="F58" s="130"/>
      <c r="G58" s="131">
        <f t="shared" ca="1" si="2"/>
        <v>45970.393787615743</v>
      </c>
      <c r="H58" s="130"/>
      <c r="I58" s="128" t="str">
        <f>IFERROR(VLOOKUP(D58,DB!A:F,6,0),"")</f>
        <v/>
      </c>
      <c r="J58" s="128" t="str">
        <f>IFERROR(VLOOKUP(D58,DB!A:G,7,0),"")</f>
        <v/>
      </c>
      <c r="K58" s="132"/>
      <c r="L58" s="128" t="str">
        <f>IFERROR(VLOOKUP(D58,DB!A:I,9,0),"")</f>
        <v/>
      </c>
      <c r="M58" s="128"/>
      <c r="N58" s="128"/>
      <c r="O58" s="128"/>
      <c r="P58" s="128"/>
      <c r="Q58" s="128"/>
      <c r="R58" s="128"/>
      <c r="S58" s="128"/>
      <c r="T58" s="128"/>
      <c r="U58" s="128"/>
      <c r="V58" s="128"/>
      <c r="W58" s="128"/>
      <c r="X58" s="128"/>
      <c r="Y58" s="128"/>
      <c r="Z58" s="128"/>
      <c r="AA58" s="128"/>
      <c r="AB58" s="128"/>
      <c r="AC58" s="128"/>
      <c r="AD58" s="128"/>
      <c r="AE58" s="128"/>
      <c r="AF58" s="128"/>
      <c r="AG58" s="128"/>
      <c r="AH58" s="128"/>
      <c r="AI58" s="128"/>
      <c r="AJ58" s="128"/>
      <c r="AK58" s="128"/>
      <c r="AL58" s="128"/>
      <c r="AM58" s="128"/>
      <c r="AN58" s="128"/>
      <c r="AO58" s="128"/>
      <c r="AP58" s="128"/>
      <c r="AQ58" s="128"/>
      <c r="AR58" s="128"/>
      <c r="AS58" s="128"/>
      <c r="AT58" s="128"/>
      <c r="AU58" s="128"/>
      <c r="AV58" s="128"/>
      <c r="AW58" s="128"/>
      <c r="AX58" s="128"/>
      <c r="AY58" s="128"/>
      <c r="AZ58" s="128"/>
      <c r="BA58" s="128"/>
      <c r="BB58" s="128"/>
      <c r="BC58" s="128"/>
      <c r="BD58" s="128"/>
      <c r="BE58" s="128"/>
      <c r="BF58" s="128"/>
      <c r="BG58" s="128"/>
      <c r="BH58" s="128"/>
      <c r="BI58" s="128"/>
      <c r="BJ58" s="128"/>
      <c r="BK58" s="128"/>
      <c r="BL58" s="128"/>
      <c r="BM58" s="128"/>
      <c r="BN58" s="128"/>
      <c r="BO58" s="128"/>
      <c r="BP58" s="128"/>
      <c r="BQ58" s="128"/>
      <c r="BR58" s="128"/>
      <c r="BS58" s="128"/>
      <c r="BT58" s="128"/>
      <c r="BU58" s="128"/>
      <c r="BV58" s="128"/>
      <c r="BW58" s="128"/>
      <c r="BX58" s="128"/>
      <c r="BY58" s="128"/>
      <c r="BZ58" s="128"/>
      <c r="CA58" s="128"/>
      <c r="CB58" s="128"/>
      <c r="CC58" s="128"/>
      <c r="CD58" s="128"/>
      <c r="CE58" s="128"/>
      <c r="CF58" s="128"/>
      <c r="CG58" s="128"/>
      <c r="CH58" s="128"/>
      <c r="CI58" s="128"/>
      <c r="CJ58" s="13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86" t="s">
        <v>39109</v>
      </c>
      <c r="B2" s="61" t="str">
        <f>IFERROR(VLOOKUP(D2,DB!A:K,11,0),"")</f>
        <v>R3</v>
      </c>
      <c r="C2" s="61">
        <v>1</v>
      </c>
      <c r="D2" s="61" t="s">
        <v>23487</v>
      </c>
      <c r="E2" s="61" t="s">
        <v>39021</v>
      </c>
      <c r="F2" s="155">
        <v>45970.341435185182</v>
      </c>
      <c r="G2" s="154">
        <f ca="1">IFERROR(NOW()-F2,"-")</f>
        <v>5.235243056085892E-2</v>
      </c>
      <c r="H2" s="151">
        <v>45970.341412037036</v>
      </c>
      <c r="I2" s="86" t="str">
        <f>IFERROR(VLOOKUP(D2,DB!A:F,6,0),"")</f>
        <v>SCECO</v>
      </c>
      <c r="J2" s="61" t="str">
        <f>IFERROR(VLOOKUP(D2,DB!A:G,7,0),"")</f>
        <v>Dead</v>
      </c>
      <c r="K2" s="153" t="s">
        <v>39110</v>
      </c>
      <c r="L2" s="152" t="str">
        <f>IFERROR(VLOOKUP(D2,DB!A:I,9,0),"")</f>
        <v>Latis</v>
      </c>
    </row>
    <row r="3" spans="1:13" ht="15" customHeight="1">
      <c r="A3" s="19" t="s">
        <v>39111</v>
      </c>
      <c r="B3" s="61" t="str">
        <f>IFERROR(VLOOKUP(D3,DB!A:K,11,0),"")</f>
        <v>R3</v>
      </c>
      <c r="C3" s="18">
        <v>3</v>
      </c>
      <c r="D3" s="18" t="s">
        <v>25245</v>
      </c>
      <c r="E3" s="18" t="s">
        <v>39021</v>
      </c>
      <c r="F3" s="20">
        <v>45970.33016203704</v>
      </c>
      <c r="G3" s="21">
        <f ca="1">IFERROR(NOW()-F3,"-")</f>
        <v>6.3625578703067731E-2</v>
      </c>
      <c r="H3" s="151" t="s">
        <v>39112</v>
      </c>
      <c r="I3" s="19" t="str">
        <f>IFERROR(VLOOKUP(D3,DB!A:F,6,0),"")</f>
        <v>SCECO</v>
      </c>
      <c r="J3" s="18" t="str">
        <f>IFERROR(VLOOKUP(D3,DB!A:G,7,0),"")</f>
        <v>Weak</v>
      </c>
      <c r="K3" s="45" t="s">
        <v>39113</v>
      </c>
      <c r="L3" s="23" t="str">
        <f>IFERROR(VLOOKUP(D3,DB!A:I,9,0),"")</f>
        <v>Latis</v>
      </c>
    </row>
    <row r="4" spans="1:13" ht="15" customHeight="1">
      <c r="A4" s="19"/>
      <c r="B4" s="61" t="str">
        <f>IFERROR(VLOOKUP(D4,DB!A:K,11,0),"")</f>
        <v/>
      </c>
      <c r="C4" s="18"/>
      <c r="D4" s="61"/>
      <c r="E4" s="18"/>
      <c r="F4" s="155"/>
      <c r="G4" s="21">
        <f t="shared" ref="G3:G15" ca="1" si="0">IFERROR(NOW()-F4,"-")</f>
        <v>45970.393787615743</v>
      </c>
      <c r="H4" s="151"/>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45970.393787615743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45970.393787615743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45970.393787615743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45970.393787615743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45970.393787615743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45970.393787615743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45970.393787615743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45970.393787615743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45970.393787615743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45970.393787615743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45970.393787615743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45970.393787615743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45970.393787615743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45970.393787615743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45970.393787615743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45970.393787615743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45970.393787615743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45970.393787615743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45970.393787615743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45970.393787615743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45970.393787615743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45970.393787615743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45970.393787615743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45970.393787615743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45970.393787615743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45970.393787615743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45970.393787615743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45970.393787615743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45970.393787615743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45970.393787615743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45970.393787615743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45970.393787615743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45970.393787615743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45970.393787615743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45970.393787615743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45970.393787615743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45970.393787615743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45970.393787615743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45970.393787615743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45970.393787615743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45970.393787615743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45970.393787615743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45970.393787615743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45970.393787615743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45970.393787615743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45970.393787615743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45970.393787615743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45970.393787615743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45970.393787615743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45970.393787615743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45970.393787615743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45970.393787615743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45970.393787615743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45970.393787615743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45970.393787615743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45970.393787615743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45970.393787615743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45970.393787615743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45970.393787615743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45970.393787615743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45970.393787615743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45970.393787615743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45970.393787615743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45970.393787615743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45970.393787615743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45970.393787615743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45970.393787615743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45970.393787615743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45970.393787615743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45970.393787615743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45970.393787615743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45970.393787615743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45970.393787615743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45970.393787615743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45970.393787615743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45970.393787615743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45970.393787615743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45970.393787615743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45970.393787615743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45970.393787615743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45970.393787615743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45970.393787615743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45970.393787615743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45970.393787615743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45970.393787615743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45970.393787615743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45970.393787615743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45970.393787615743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45970.393787615743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45970.393787615743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45970.393787615743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45970.393787615743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45970.393787615743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45970.393787615743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45970.393787615743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45970.393787615743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45970.393787615743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45970.393787615743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45970.393787615743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45970.393787615743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45970.393787615743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45970.393787615743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45970.393787615743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45970.393787615743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45970.393787615743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45970.393787615743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45970.393787615743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45970.393787615743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45970.393787615743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45970.393787615743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45970.393787615743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45970.393787615743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45970.393787615743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45970.393787615743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45970.393787615743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45970.393787615743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45970.393787615743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45970.393787615743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45970.393787615743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45970.393787615743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45970.393787615743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45970.393787615743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45970.393787615743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45970.393787615743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45970.393787615743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45970.393787615743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45970.393787615743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45970.393787615743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45970.393787615743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45970.393787615743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45970.393787615743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45970.393787615743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45970.393787615743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45970.393787615743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45970.393787615743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45970.393787615743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45970.393787615743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45970.393787615743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45970.393787615743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45970.393787615743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45970.393787615743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45970.393787615743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45970.393787615743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45970.393787615743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45970.393787615743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45970.393787615743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45970.393787615743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45970.393787615743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45970.393787615743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45970.393787615743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45970.393787615743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45970.393787615743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45970.393787615743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45970.393787615743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45970.393787615743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45970.393787615743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45970.393787615743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45970.393787615743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45970.393787615743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45970.393787615743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45970.393787615743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45970.393787615743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45970.393787615743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45970.393787615743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45970.393787615743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45970.393787615743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45970.393787615743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45970.393787615743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45970.393787615743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45970.393787615743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45970.393787615743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45970.393787615743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45970.393787615743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45970.393787615743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45970.393787615743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45970.393787615743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45970.393787615743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45970.393787615743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45970.393787615743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45970.393787615743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45970.393787615743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45970.393787615743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45970.393787615743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45970.393787615743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45970.393787615743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45970.393787615743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45970.393787615743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45970.393787615743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45970.393787615743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45970.393787615743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45970.393787615743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45970.393787615743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45970.393787615743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45970.393787615743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45970.393787615743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45970.393787615743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45970.393787615743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45970.393787615743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45970.393787615743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45970.393787615743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45970.393787615743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45970.393787615743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45970.393787615743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45970.393787615743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45970.393787615743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45970.393787615743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45970.393787615743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45970.393787615743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45970.393787615743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45970.393787615743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45970.393787615743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45970.393787615743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45970.393787615743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45970.393787615743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45970.393787615743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45970.393787615743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45970.393787615743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45970.393787615743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45970.393787615743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45970.393787615743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45970.393787615743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45970.393787615743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45970.393787615743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45970.393787615743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45970.393787615743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45970.393787615743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45970.393787615743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45970.393787615743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45970.393787615743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45970.393787615743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45970.393787615743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45970.393787615743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45970.393787615743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45970.393787615743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45970.393787615743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45970.393787615743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45970.393787615743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45970.393787615743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45970.393787615743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45970.393787615743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45970.393787615743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45970.393787615743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45970.393787615743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45970.393787615743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45970.393787615743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45970.393787615743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45970.393787615743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45970.393787615743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45970.393787615743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45970.393787615743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45970.393787615743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45970.393787615743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45970.393787615743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45970.393787615743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45970.393787615743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45970.393787615743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45970.393787615743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45970.393787615743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45970.393787615743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45970.393787615743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45970.393787615743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45970.393787615743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45970.393787615743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45970.393787615743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45970.393787615743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45970.393787615743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45970.393787615743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45970.393787615743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45970.393787615743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45970.393787615743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45970.393787615743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45970.393787615743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45970.393787615743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45970.393787615743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45970.393787615743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45970.393787615743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45970.393787615743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45970.393787615743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45970.393787615743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45970.393787615743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45970.393787615743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45970.393787615743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45970.393787615743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45970.393787615743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45970.393787615743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45970.393787615743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45970.393787615743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45970.393787615743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45970.393787615743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45970.393787615743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45970.393787615743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45970.393787615743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45970.393787615743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45970.393787615743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45970.393787615743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45970.393787615743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45970.393787615743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45970.393787615743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45970.393787615743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45970.393787615743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45970.393787615743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45970.393787615743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45970.393787615743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45970.393787615743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45970.393787615743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45970.393787615743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45970.393787615743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45970.393787615743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45970.393787615743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45970.393787615743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45970.393787615743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45970.393787615743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45970.393787615743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45970.393787615743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45970.393787615743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45970.393787615743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45970.393787615743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45970.393787615743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45970.393787615743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45970.393787615743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45970.393787615743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45970.393787615743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45970.393787615743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45970.393787615743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45970.393787615743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45970.393787615743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45970.393787615743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45970.393787615743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45970.393787615743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45970.393787615743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45970.393787615743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45970.393787615743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45970.393787615743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45970.393787615743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45970.393787615743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45970.393787615743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45970.393787615743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45970.393787615743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45970.393787615743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45970.393787615743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45970.393787615743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45970.393787615743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45970.393787615743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45970.393787615743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45970.393787615743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45970.393787615743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45970.393787615743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45970.393787615743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45970.393787615743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45970.393787615743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45970.393787615743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45970.393787615743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45970.393787615743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45970.393787615743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45970.393787615743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45970.393787615743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45970.393787615743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45970.393787615743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45970.393787615743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45970.393787615743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45970.393787615743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45970.393787615743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45970.393787615743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45970.393787615743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45970.393787615743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45970.393787615743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45970.393787615743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45970.393787615743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45970.393787615743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45970.393787615743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45970.393787615743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45970.393787615743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45970.393787615743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45970.393787615743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45970.393787615743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45970.393787615743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45970.393787615743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45970.393787615743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45970.393787615743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45970.393787615743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45970.393787615743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45970.393787615743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45970.393787615743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45970.393787615743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45970.393787615743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45970.393787615743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45970.393787615743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45970.393787615743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45970.393787615743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45970.393787615743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45970.393787615743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45970.393787615743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45970.393787615743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45970.393787615743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45970.393787615743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45970.393787615743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45970.393787615743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45970.393787615743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45970.393787615743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45970.393787615743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45970.393787615743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45970.393787615743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45970.393787615743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45970.393787615743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45970.393787615743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45970.393787615743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45970.393787615743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45970.393787615743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45970.393787615743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45970.393787615743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45970.393787615743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45970.393787615743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45970.393787615743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45970.393787615743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45970.393787615743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45970.393787615743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45970.393787615743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45970.393787615743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45970.393787615743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45970.393787615743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45970.393787615743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45970.393787615743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45970.393787615743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45970.393787615743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45970.393787615743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45970.393787615743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45970.393787615743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45970.393787615743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45970.393787615743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45970.393787615743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45970.393787615743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45970.393787615743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45970.393787615743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45970.393787615743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45970.393787615743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45970.393787615743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45970.393787615743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45970.393787615743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45970.393787615743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45970.393787615743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45970.393787615743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45970.393787615743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45970.393787615743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45970.393787615743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45970.393787615743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45970.393787615743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45970.393787615743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45970.393787615743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45970.393787615743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45970.393787615743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45970.393787615743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45970.393787615743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45970.393787615743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45970.393787615743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45970.393787615743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45970.393787615743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45970.393787615743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45970.393787615743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45970.393787615743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45970.393787615743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45970.393787615743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45970.393787615743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45970.393787615743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45970.393787615743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45970.393787615743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45970.393787615743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45970.393787615743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45970.393787615743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45970.393787615743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45970.393787615743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45970.393787615743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45970.393787615743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45970.393787615743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45970.393787615743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45970.393787615743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45970.393787615743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45970.393787615743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45970.393787615743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45970.393787615743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45970.393787615743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45970.393787615743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45970.393787615743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45970.393787615743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45970.393787615743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45970.393787615743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45970.393787615743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45970.393787615743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45970.393787615743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45970.393787615743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45970.393787615743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45970.393787615743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45970.393787615743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45970.393787615743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45970.393787615743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45970.393787615743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45970.393787615743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45970.393787615743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45970.393787615743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45970.393787615743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45970.393787615743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45970.393787615743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45970.393787615743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45970.393787615743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45970.393787615743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45970.393787615743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45970.393787615743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45970.393787615743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45970.393787615743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45970.393787615743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45970.393787615743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45970.393787615743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45970.393787615743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45970.393787615743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45970.393787615743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45970.393787615743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45970.393787615743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45970.393787615743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45970.393787615743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45970.393787615743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45970.393787615743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45970.393787615743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45970.393787615743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45970.393787615743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45970.393787615743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45970.393787615743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45970.393787615743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45970.393787615743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45970.393787615743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45970.393787615743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45970.393787615743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45970.393787615743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45970.393787615743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45970.393787615743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45970.393787615743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45970.393787615743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45970.393787615743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45970.393787615743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45970.393787615743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45970.393787615743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45970.393787615743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45970.393787615743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45970.393787615743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45970.393787615743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45970.393787615743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45970.393787615743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45970.393787615743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45970.393787615743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45970.393787615743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45970.393787615743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45970.393787615743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45970.393787615743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45970.393787615743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45970.393787615743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45970.393787615743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45970.393787615743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45970.393787615743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45970.393787615743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45970.393787615743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45970.393787615743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45970.393787615743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45970.393787615743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45970.393787615743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45970.393787615743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45970.393787615743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45970.393787615743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45970.393787615743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45970.393787615743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45970.393787615743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45970.393787615743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45970.393787615743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45970.393787615743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45970.393787615743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45970.393787615743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45970.393787615743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45970.393787615743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45970.393787615743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45970.393787615743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45970.393787615743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45970.393787615743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45970.393787615743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45970.393787615743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45970.393787615743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45970.393787615743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45970.393787615743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45970.393787615743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45970.393787615743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45970.393787615743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45970.393787615743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45970.393787615743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45970.393787615743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45970.393787615743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45970.393787615743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45970.393787615743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45970.393787615743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45970.393787615743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45970.393787615743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45970.393787615743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45970.393787615743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45970.393787615743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45970.393787615743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45970.393787615743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45970.393787615743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45970.393787615743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45970.393787615743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45970.393787615743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45970.393787615743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45970.393787615743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45970.393787615743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45970.393787615743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45970.393787615743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45970.393787615743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45970.393787615743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45970.393787615743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45970.393787615743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45970.393787615743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45970.393787615743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45970.393787615743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45970.393787615743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45970.393787615743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45970.393787615743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45970.393787615743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45970.393787615743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45970.393787615743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45970.393787615743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45970.393787615743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45970.393787615743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45970.393787615743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45970.393787615743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45970.393787615743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45970.393787615743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45970.393787615743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45970.393787615743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45970.393787615743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45970.393787615743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45970.393787615743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45970.393787615743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45970.393787615743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45970.393787615743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45970.393787615743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45970.393787615743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45970.393787615743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45970.393787615743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45970.393787615743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45970.393787615743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45970.393787615743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45970.393787615743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45970.393787615743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45970.393787615743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45970.393787615743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45970.393787615743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45970.393787615743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45970.393787615743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45970.393787615743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45970.393787615743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45970.393787615743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45970.393787615743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45970.393787615743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45970.393787615743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45970.393787615743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45970.393787615743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45970.393787615743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45970.393787615743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45970.393787615743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45970.393787615743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45970.393787615743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45970.393787615743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45970.393787615743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45970.393787615743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45970.393787615743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45970.393787615743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45970.393787615743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45970.393787615743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45970.393787615743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45970.393787615743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45970.393787615743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45970.393787615743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45970.393787615743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45970.393787615743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45970.393787615743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45970.393787615743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45970.393787615743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45970.393787615743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45970.393787615743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45970.393787615743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45970.393787615743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45970.393787615743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45970.393787615743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45970.393787615743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45970.393787615743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45970.393787615743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45970.393787615743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45970.393787615743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45970.393787615743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45970.393787615743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45970.393787615743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45970.393787615743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45970.393787615743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45970.393787615743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45970.393787615743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45970.393787615743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45970.393787615743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45970.393787615743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45970.393787615743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45970.393787615743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45970.393787615743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45970.393787615743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45970.393787615743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45970.393787615743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45970.393787615743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45970.393787615743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45970.393787615743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45970.393787615743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45970.393787615743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45970.393787615743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45970.393787615743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45970.393787615743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45970.393787615743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45970.393787615743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45970.393787615743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45970.393787615743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45970.393787615743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45970.393787615743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45970.393787615743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45970.393787615743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45970.393787615743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45970.393787615743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45970.393787615743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45970.393787615743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45970.393787615743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45970.393787615743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45970.393787615743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45970.393787615743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45970.393787615743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45970.393787615743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45970.393787615743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45970.393787615743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45970.393787615743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45970.393787615743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45970.393787615743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45970.393787615743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45970.393787615743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45970.393787615743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45970.393787615743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45970.393787615743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45970.393787615743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45970.393787615743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45970.393787615743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45970.393787615743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45970.393787615743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45970.393787615743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45970.393787615743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45970.393787615743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45970.393787615743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45970.393787615743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45970.393787615743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45970.393787615743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45970.393787615743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45970.393787615743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45970.393787615743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45970.393787615743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45970.393787615743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45970.393787615743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45970.393787615743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45970.393787615743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45970.393787615743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45970.393787615743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45970.393787615743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45970.393787615743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45970.393787615743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45970.393787615743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45970.393787615743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45970.393787615743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45970.393787615743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45970.393787615743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45970.393787615743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45970.393787615743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45970.393787615743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45970.393787615743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45970.393787615743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45970.393787615743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45970.393787615743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45970.393787615743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45970.393787615743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45970.393787615743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45970.393787615743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45970.393787615743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45970.393787615743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45970.393787615743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45970.393787615743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45970.393787615743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45970.393787615743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45970.393787615743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45970.393787615743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45970.393787615743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45970.393787615743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45970.393787615743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45970.393787615743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45970.393787615743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45970.393787615743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45970.393787615743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45970.393787615743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45970.393787615743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45970.393787615743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45970.393787615743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45970.393787615743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45970.393787615743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45970.393787615743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45970.393787615743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45970.393787615743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45970.393787615743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45970.393787615743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45970.393787615743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45970.393787615743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45970.393787615743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45970.393787615743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45970.393787615743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45970.393787615743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45970.393787615743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45970.393787615743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45970.393787615743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45970.393787615743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45970.393787615743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45970.393787615743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45970.393787615743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45970.393787615743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45970.393787615743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45970.393787615743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45970.393787615743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45970.393787615743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45970.393787615743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45970.393787615743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45970.393787615743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45970.393787615743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45970.393787615743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45970.393787615743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45970.393787615743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45970.393787615743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45970.393787615743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45970.393787615743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45970.393787615743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45970.393787615743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45970.393787615743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45970.393787615743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45970.393787615743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45970.393787615743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45970.393787615743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45970.393787615743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45970.393787615743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45970.393787615743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45970.393787615743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45970.393787615743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45970.393787615743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45970.393787615743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45970.393787615743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45970.393787615743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45970.393787615743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45970.393787615743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45970.393787615743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45970.393787615743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45970.393787615743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45970.393787615743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45970.393787615743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45970.393787615743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45970.393787615743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45970.393787615743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45970.393787615743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45970.393787615743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45970.393787615743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45970.393787615743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45970.393787615743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45970.393787615743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45970.393787615743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45970.393787615743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45970.393787615743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45970.393787615743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45970.393787615743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45970.393787615743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45970.393787615743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45970.393787615743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45970.393787615743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45970.393787615743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45970.393787615743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45970.393787615743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45970.393787615743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45970.393787615743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45970.393787615743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45970.393787615743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45970.393787615743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45970.393787615743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45970.393787615743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45970.393787615743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45970.393787615743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45970.393787615743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45970.393787615743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45970.393787615743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45970.393787615743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45970.393787615743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45970.393787615743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45970.393787615743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45970.393787615743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45970.393787615743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45970.393787615743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45970.393787615743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45970.393787615743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45970.393787615743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45970.393787615743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45970.393787615743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45970.393787615743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45970.393787615743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45970.393787615743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45970.393787615743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45970.393787615743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45970.393787615743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45970.393787615743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45970.393787615743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45970.393787615743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45970.393787615743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45970.393787615743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45970.393787615743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45970.393787615743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45970.393787615743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45970.393787615743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45970.393787615743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45970.393787615743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45970.393787615743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45970.393787615743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45970.393787615743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45970.393787615743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45970.393787615743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45970.393787615743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45970.393787615743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45970.393787615743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45970.393787615743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45970.393787615743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45970.393787615743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45970.393787615743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45970.393787615743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45970.393787615743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45970.393787615743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45970.393787615743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45970.393787615743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45970.393787615743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45970.393787615743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45970.393787615743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45970.393787615743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45970.393787615743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45970.393787615743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45970.393787615743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45970.393787615743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45970.393787615743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45970.393787615743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45970.393787615743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45970.393787615743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45970.393787615743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45970.393787615743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45970.393787615743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45970.393787615743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45970.393787615743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45970.393787615743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45970.393787615743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45970.393787615743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45970.393787615743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45970.393787615743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45970.393787615743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45970.393787615743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45970.393787615743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45970.393787615743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45970.393787615743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45970.393787615743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45970.393787615743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45970.393787615743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45970.393787615743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45970.393787615743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45970.393787615743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45970.393787615743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45970.393787615743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45970.393787615743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45970.393787615743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45970.393787615743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45970.393787615743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45970.393787615743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45970.393787615743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45970.393787615743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45970.393787615743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45970.393787615743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45970.393787615743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45970.393787615743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45970.393787615743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45970.393787615743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45970.393787615743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45970.393787615743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45970.393787615743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45970.393787615743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45970.393787615743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45970.393787615743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45970.393787615743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45970.393787615743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45970.393787615743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45970.393787615743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45970.393787615743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45970.393787615743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45970.393787615743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45970.393787615743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45970.393787615743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45970.393787615743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45970.393787615743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45970.393787615743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45970.393787615743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45970.393787615743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45970.393787615743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45970.393787615743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45970.393787615743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45970.393787615743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45970.393787615743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45970.393787615743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45970.393787615743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45970.393787615743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45970.393787615743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45970.393787615743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45970.393787615743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45970.393787615743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45970.393787615743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45970.393787615743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45970.393787615743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45970.393787615743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45970.393787615743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45970.393787615743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45970.393787615743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45970.393787615743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45970.393787615743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45970.393787615743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45970.393787615743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45970.393787615743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45970.393787615743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45970.393787615743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45970.393787615743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45970.393787615743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45970.393787615743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45970.393787615743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45970.393787615743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45970.393787615743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45970.393787615743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45970.393787615743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45970.393787615743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45970.393787615743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45970.393787615743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45970.393787615743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45970.393787615743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45970.393787615743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45970.393787615743</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tabSelected="1"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G9" ca="1" si="0">IFERROR(NOW()-F2,"")</f>
        <v>266.91307002314716</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34334</v>
      </c>
      <c r="E3" s="95" t="s">
        <v>39021</v>
      </c>
      <c r="F3" s="96">
        <v>45970.391041666669</v>
      </c>
      <c r="G3" s="136">
        <f t="shared" ca="1" si="0"/>
        <v>2.7459490738692693E-3</v>
      </c>
      <c r="H3" s="96">
        <v>45970.38548611111</v>
      </c>
      <c r="I3" s="135" t="str">
        <f>IFERROR(VLOOKUP(D3,DB!A:F,6,0),"")</f>
        <v>SCECO</v>
      </c>
      <c r="J3" s="135" t="str">
        <f>IFERROR(VLOOKUP(D3,DB!A:G,7,0),"")</f>
        <v>Dead</v>
      </c>
      <c r="K3" s="98" t="s">
        <v>39117</v>
      </c>
      <c r="L3" s="92" t="str">
        <f>IFERROR(VLOOKUP(D3,DB!A:I,9,0),"")</f>
        <v>Latis</v>
      </c>
    </row>
    <row r="4" spans="1:16" ht="15" customHeight="1">
      <c r="A4" s="135"/>
      <c r="B4" s="135" t="str">
        <f>IFERROR(VLOOKUP(D4,DB!A:K,11,0),"")</f>
        <v/>
      </c>
      <c r="C4" s="94"/>
      <c r="D4" s="92"/>
      <c r="E4" s="95"/>
      <c r="F4" s="96"/>
      <c r="G4" s="136">
        <f t="shared" ca="1" si="0"/>
        <v>45970.393787615743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45970.393787615743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45970.393787615743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45970.393787615743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45970.393787615743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45970.393787615743</v>
      </c>
      <c r="H9" s="96"/>
      <c r="I9"/>
      <c r="J9" s="135" t="str">
        <f>IFERROR(VLOOKUP(D9,DB!A:G,7,0),"")</f>
        <v/>
      </c>
      <c r="K9" s="98"/>
      <c r="L9" s="92" t="str">
        <f>IFERROR(VLOOKUP(D9,DB!A:I,9,0),"")</f>
        <v/>
      </c>
    </row>
    <row r="10" spans="1:16" ht="15" customHeight="1">
      <c r="A10" s="135"/>
      <c r="B10" s="135" t="str">
        <f>IFERROR(VLOOKUP(D10,DB!A:K,11,0),"")</f>
        <v/>
      </c>
      <c r="C10" s="94"/>
      <c r="D10" s="92"/>
      <c r="E10" s="95"/>
      <c r="F10" s="96"/>
      <c r="G10" s="136">
        <f t="shared" ref="G10:G41" ca="1" si="1">IFERROR(NOW()-F10,"")</f>
        <v>45970.393787615743</v>
      </c>
      <c r="H10" s="96"/>
      <c r="I10" s="135" t="str">
        <f>IFERROR(VLOOKUP(D10,DB!A:F,6,0),"")</f>
        <v/>
      </c>
      <c r="J10" s="135" t="str">
        <f>IFERROR(VLOOKUP(D10,DB!A:G,7,0),"")</f>
        <v/>
      </c>
      <c r="K10" s="98"/>
      <c r="L10" s="92" t="str">
        <f>IFERROR(VLOOKUP(D10,DB!A:I,9,0),"")</f>
        <v/>
      </c>
    </row>
    <row r="11" spans="1:16" ht="15" customHeight="1">
      <c r="A11" s="135"/>
      <c r="B11" s="135"/>
      <c r="C11" s="94"/>
      <c r="D11" s="92"/>
      <c r="E11" s="95"/>
      <c r="F11" s="96"/>
      <c r="G11" s="136">
        <f ca="1">IFERROR(NOW()-F11,"")</f>
        <v>45970.393787615743</v>
      </c>
      <c r="H11" s="96"/>
      <c r="I11" s="135"/>
      <c r="J11" s="135"/>
      <c r="K11" s="98"/>
      <c r="L11" s="92"/>
    </row>
    <row r="12" spans="1:16" ht="15" customHeight="1">
      <c r="A12" s="135"/>
      <c r="B12" s="135"/>
      <c r="C12" s="94"/>
      <c r="D12" s="92"/>
      <c r="E12" s="95"/>
      <c r="F12" s="96"/>
      <c r="G12" s="136">
        <f ca="1">IFERROR(NOW()-F12,"")</f>
        <v>45970.393787615743</v>
      </c>
      <c r="H12" s="96"/>
      <c r="I12" s="135"/>
      <c r="J12" s="135"/>
      <c r="K12" s="98"/>
      <c r="L12" s="92"/>
    </row>
    <row r="13" spans="1:16" ht="15" customHeight="1">
      <c r="A13" s="135"/>
      <c r="B13" s="135" t="str">
        <f>IFERROR(VLOOKUP(D13,DB!A:K,11,0),"")</f>
        <v/>
      </c>
      <c r="C13" s="94"/>
      <c r="D13" s="92"/>
      <c r="E13" s="95"/>
      <c r="F13" s="96"/>
      <c r="G13" s="136">
        <f t="shared" ca="1" si="1"/>
        <v>45970.393787615743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45970.393787615743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45970.393787615743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45970.393787615743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45970.393787615743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45970.393787615743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45970.393787615743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45970.393787615743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45970.393787615743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45970.393787615743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45970.393787615743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45970.393787615743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45970.393787615743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45970.393787615743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45970.393787615743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45970.393787615743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45970.393787615743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45970.393787615743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45970.393787615743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45970.393787615743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45970.393787615743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45970.393787615743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45970.393787615743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45970.393787615743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45970.393787615743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45970.393787615743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45970.393787615743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45970.393787615743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45970.393787615743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ref="G42:G73" ca="1" si="2">IFERROR(NOW()-F42,"")</f>
        <v>45970.393787615743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45970.393787615743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45970.393787615743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45970.393787615743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45970.393787615743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45970.393787615743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45970.393787615743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45970.393787615743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45970.393787615743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45970.393787615743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45970.393787615743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45970.393787615743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45970.393787615743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45970.393787615743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45970.393787615743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45970.393787615743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45970.393787615743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45970.393787615743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45970.393787615743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45970.393787615743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45970.393787615743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45970.393787615743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45970.393787615743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45970.393787615743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45970.393787615743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45970.393787615743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45970.393787615743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45970.393787615743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45970.393787615743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45970.393787615743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45970.393787615743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45970.393787615743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ref="G74:G105" ca="1" si="3">IFERROR(NOW()-F74,"")</f>
        <v>45970.393787615743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45970.393787615743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45970.393787615743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45970.393787615743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45970.393787615743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45970.393787615743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45970.393787615743</v>
      </c>
      <c r="H80" s="96"/>
      <c r="I80" s="135" t="str">
        <f>IFERROR(VLOOKUP(D80,DB!A:F,6,0),"")</f>
        <v/>
      </c>
      <c r="J80" s="135" t="str">
        <f>IFERROR(VLOOKUP(D80,DB!A:G,7,0),"")</f>
        <v/>
      </c>
      <c r="K80" s="98"/>
      <c r="L80" s="92" t="str">
        <f>IFERROR(VLOOKUP(D80,DB!A:I,9,0),"")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39118</v>
      </c>
      <c r="B2" s="37" t="str">
        <f>IFERROR(VLOOKUP(D2,DB!A:K,11,0),"")</f>
        <v>R5</v>
      </c>
      <c r="C2" s="37">
        <v>3</v>
      </c>
      <c r="D2" s="107" t="s">
        <v>36011</v>
      </c>
      <c r="E2" s="37" t="s">
        <v>39021</v>
      </c>
      <c r="F2" s="38">
        <v>45891.832060185188</v>
      </c>
      <c r="G2" s="116">
        <f ca="1">IFERROR(NOW()-F2,"")</f>
        <v>78.561727430555038</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39102</v>
      </c>
      <c r="F3" s="38">
        <v>45926.188877314817</v>
      </c>
      <c r="G3" s="116">
        <f t="shared" ref="G3" ca="1" si="0">IFERROR(NOW()-F3,"")</f>
        <v>44.204910300926713</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39102</v>
      </c>
      <c r="F4" s="125">
        <v>45948.661111111112</v>
      </c>
      <c r="G4" s="126">
        <f t="shared" ref="G4:G54" ca="1" si="1">IFERROR(NOW()-F4,"")</f>
        <v>21.732676504630945</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c r="B6" s="124" t="str">
        <f>IFERROR(VLOOKUP(D6,DB!A:K,11,0),"")</f>
        <v/>
      </c>
      <c r="C6" s="124"/>
      <c r="D6" s="124"/>
      <c r="E6" s="124"/>
      <c r="F6" s="125"/>
      <c r="G6" s="126">
        <f t="shared" ca="1" si="1"/>
        <v>45970.393787615743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45970.393787615743</v>
      </c>
      <c r="H7" s="125"/>
      <c r="I7" s="124" t="str">
        <f>IFERROR(VLOOKUP(D7,DB!A:F,6,0),"")</f>
        <v/>
      </c>
      <c r="J7" s="124" t="str">
        <f>IFERROR(VLOOKUP(D7,DB!A:G,7,0),"")</f>
        <v/>
      </c>
      <c r="K7" s="124"/>
      <c r="L7" s="124" t="str">
        <f>IFERROR(VLOOKUP(D7,DB!A:I,9,0),"")</f>
        <v/>
      </c>
    </row>
    <row r="8" spans="1:13">
      <c r="A8" s="124"/>
      <c r="B8" s="124" t="str">
        <f>IFERROR(VLOOKUP(D8,DB!A:K,11,0),"")</f>
        <v>R5</v>
      </c>
      <c r="C8" s="124"/>
      <c r="D8" s="124" t="s">
        <v>32985</v>
      </c>
      <c r="E8" s="124"/>
      <c r="F8" s="125"/>
      <c r="G8" s="126">
        <f t="shared" ca="1" si="1"/>
        <v>45970.393787615743</v>
      </c>
      <c r="H8" s="125"/>
      <c r="I8" s="124" t="str">
        <f>IFERROR(VLOOKUP(D8,DB!A:F,6,0),"")</f>
        <v>SCECO</v>
      </c>
      <c r="J8" s="124" t="str">
        <f>IFERROR(VLOOKUP(D8,DB!A:G,7,0),"")</f>
        <v>Dead</v>
      </c>
      <c r="K8" s="124"/>
      <c r="L8" s="124" t="str">
        <f>IFERROR(VLOOKUP(D8,DB!A:I,9,0),"")</f>
        <v>Latis</v>
      </c>
    </row>
    <row r="9" spans="1:13">
      <c r="A9" s="124"/>
      <c r="B9" s="124" t="str">
        <f>IFERROR(VLOOKUP(D9,DB!A:K,11,0),"")</f>
        <v/>
      </c>
      <c r="C9" s="124"/>
      <c r="D9" s="124"/>
      <c r="E9" s="124"/>
      <c r="F9" s="125"/>
      <c r="G9" s="126">
        <f t="shared" ca="1" si="1"/>
        <v>45970.393787615743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45970.393787615743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45970.393787615743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45970.393787615743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45970.393787615743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45970.393787615743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45970.393787615743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45970.393787615743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45970.393787615743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45970.393787615743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45970.393787615743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45970.393787615743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45970.393787615743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45970.393787615743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45970.393787615743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45970.393787615743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45970.393787615743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45970.393787615743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45970.393787615743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45970.393787615743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45970.393787615743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45970.393787615743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45970.393787615743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45970.393787615743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45970.393787615743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45970.393787615743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45970.393787615743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45970.393787615743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45970.393787615743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45970.393787615743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45970.393787615743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45970.393787615743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45970.393787615743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45970.393787615743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45970.393787615743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45970.393787615743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45970.393787615743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45970.393787615743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45970.393787615743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45970.393787615743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45970.393787615743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45970.393787615743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45970.393787615743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45970.393787615743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45970.393787615743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45970.393787615743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45970.393787615743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45970.393787615743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45970.393787615743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45970.393787615743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45970.393787615743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45970.393787615743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45970.393787615743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45970.393787615743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45970.393787615743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45970.393787615743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45970.393787615743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45970.393787615743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45970.393787615743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45970.393787615743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45970.393787615743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45970.393787615743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45970.393787615743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45970.393787615743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45970.393787615743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45970.393787615743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45970.393787615743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45970.393787615743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45970.393787615743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45970.393787615743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45970.393787615743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45970.393787615743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45970.393787615743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45970.393787615743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45970.393787615743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45970.393787615743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45970.393787615743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45970.393787615743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45970.393787615743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45970.393787615743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45970.393787615743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45970.393787615743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45970.393787615743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45970.393787615743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45970.393787615743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45970.393787615743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45970.393787615743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45970.393787615743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45970.393787615743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45970.393787615743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45970.393787615743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45970.393787615743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45970.393787615743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45970.393787615743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45970.393787615743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45970.393787615743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45970.393787615743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45970.393787615743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45970.393787615743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45970.393787615743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45970.393787615743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45970.393787615743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45970.393787615743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45970.393787615743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45970.393787615743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45970.393787615743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45970.393787615743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45970.393787615743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45970.393787615743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45970.393787615743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45970.393787615743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45970.393787615743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45970.393787615743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45970.393787615743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45970.393787615743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45970.393787615743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45970.393787615743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45970.393787615743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45970.393787615743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45970.393787615743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45970.393787615743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45970.393787615743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45970.393787615743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45970.393787615743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45970.393787615743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45970.393787615743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45970.393787615743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45970.393787615743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45970.393787615743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45970.393787615743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45970.393787615743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45970.393787615743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45970.393787615743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45970.393787615743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45970.393787615743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45970.393787615743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45970.393787615743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45970.393787615743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45970.393787615743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45970.393787615743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45970.393787615743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45970.393787615743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45970.393787615743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45970.393787615743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45970.393787615743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45970.393787615743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45970.393787615743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45970.393787615743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45970.393787615743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45970.393787615743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45970.393787615743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45970.393787615743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45970.393787615743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45970.393787615743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45970.393787615743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45970.393787615743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45970.393787615743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45970.393787615743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45970.393787615743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45970.393787615743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45970.393787615743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45970.393787615743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45970.393787615743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45970.393787615743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45970.393787615743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45970.393787615743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45970.393787615743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45970.393787615743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45970.393787615743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45970.393787615743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45970.393787615743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45970.393787615743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45970.393787615743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45970.393787615743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45970.393787615743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45970.393787615743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45970.393787615743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45970.393787615743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45970.393787615743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45970.393787615743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45970.393787615743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45970.393787615743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45970.393787615743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45970.393787615743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45970.393787615743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45970.393787615743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45970.393787615743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45970.393787615743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45970.393787615743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45970.393787615743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45970.393787615743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45970.393787615743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45970.393787615743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45970.393787615743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45970.393787615743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45970.393787615743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45970.393787615743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45970.393787615743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45970.393787615743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45970.393787615743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45970.393787615743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45970.393787615743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45970.393787615743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45970.393787615743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45970.393787615743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45970.393787615743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45970.393787615743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45970.393787615743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45970.393787615743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45970.393787615743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45970.393787615743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45970.393787615743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45970.393787615743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45970.393787615743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45970.393787615743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45970.393787615743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45970.393787615743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45970.393787615743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45970.393787615743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45970.393787615743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45970.393787615743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45970.393787615743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45970.393787615743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45970.393787615743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45970.393787615743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45970.393787615743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45970.393787615743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45970.393787615743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45970.393787615743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45970.393787615743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45970.393787615743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45970.393787615743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45970.393787615743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45970.393787615743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45970.393787615743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45970.393787615743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45970.393787615743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45970.393787615743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45970.393787615743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45970.393787615743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45970.393787615743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45970.393787615743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45970.393787615743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45970.393787615743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45970.393787615743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45970.393787615743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45970.393787615743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45970.393787615743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45970.393787615743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45970.393787615743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45970.393787615743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45970.393787615743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45970.393787615743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45970.393787615743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45970.393787615743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45970.393787615743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45970.393787615743</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45970.393787615743</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45970.393787615743</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45970.393787615743</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45970.393787615743</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45970.393787615743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45970.393787615743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45970.393787615743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45970.393787615743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45970.393787615743</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45970.393787615743</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45970.393787615743</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45970.393787615743</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45970.393787615743</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45970.393787615743</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45970.393787615743</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45970.393787615743</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45970.393787615743</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45970.393787615743</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45970.393787615743</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45970.393787615743</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45970.393787615743</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45970.393787615743</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45970.393787615743</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45970.393787615743</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45970.393787615743</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45970.393787615743</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45970.393787615743</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45970.393787615743</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45970.393787615743</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45970.393787615743</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45970.393787615743</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45970.393787615743</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45970.393787615743</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45970.393787615743</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45970.393787615743</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45970.393787615743</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45970.393787615743</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45970.393787615743</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45970.393787615743</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45970.393787615743</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45970.393787615743</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45970.393787615743</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45970.393787615743</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45970.393787615743</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45970.393787615743</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45970.393787615743</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45970.393787615743</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45970.393787615743</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45970.393787615743</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45970.393787615743</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45970.393787615743</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45970.393787615743</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45970.393787615743</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45970.393787615743</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45970.393787615743</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45970.393787615743</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45970.393787615743</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45970.393787615743</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45970.393787615743</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45970.393787615743</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45970.393787615743</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45970.393787615743</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45970.393787615743</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45970.393787615743</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45970.393787615743</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45970.393787615743</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45970.393787615743</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45970.393787615743</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45970.393787615743</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45970.393787615743</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45970.393787615743</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45970.393787615743</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45970.393787615743</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45970.393787615743</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45970.393787615743</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45970.393787615743</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45970.393787615743</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45970.393787615743</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45970.393787615743</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45970.393787615743</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45970.393787615743</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45970.393787615743</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45970.393787615743</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45970.393787615743</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45970.393787615743</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45970.393787615743</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45970.393787615743</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45970.393787615743</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45970.393787615743</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45970.393787615743</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45970.393787615743</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45970.393787615743</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45970.393787615743</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45970.393787615743</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45970.393787615743</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45970.393787615743</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45970.393787615743</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45970.393787615743</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45970.393787615743</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45970.393787615743</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45970.393787615743</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45970.393787615743</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45970.393787615743</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45970.393787615743</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45970.393787615743</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45970.393787615743</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45970.393787615743</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45970.393787615743</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45970.393787615743</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45970.393787615743</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45970.393787615743</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45970.393787615743</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45970.393787615743</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45970.393787615743</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45970.393787615743</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45970.393787615743</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45970.393787615743</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45970.393787615743</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45970.393787615743</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45970.393787615743</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45970.393787615743</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45970.393787615743</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45970.393787615743</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45970.393787615743</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45970.393787615743</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45970.393787615743</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45970.393787615743</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45970.393787615743</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45970.393787615743</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45970.393787615743</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45970.393787615743</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45970.393787615743</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45970.393787615743</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45970.393787615743</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45970.393787615743</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45970.393787615743</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45970.393787615743</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45970.393787615743</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45970.393787615743</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45970.393787615743</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45970.393787615743</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45970.393787615743</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45970.393787615743</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45970.393787615743</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45970.393787615743</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45970.393787615743</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45970.393787615743</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45970.393787615743</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45970.393787615743</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45970.393787615743</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45970.393787615743</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45970.393787615743</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45970.393787615743</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45970.393787615743</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45970.393787615743</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45970.393787615743</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45970.393787615743</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45970.393787615743</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45970.393787615743</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45970.393787615743</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45970.393787615743</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45970.393787615743</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45970.393787615743</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45970.393787615743</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45970.393787615743</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45970.393787615743</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45970.393787615743</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45970.393787615743</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45970.393787615743</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45970.393787615743</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45970.393787615743</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45970.393787615743</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45970.393787615743</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45970.393787615743</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45970.393787615743</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45970.393787615743</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45970.393787615743</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45970.393787615743</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45970.393787615743</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45970.393787615743</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45970.393787615743</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45970.393787615743</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2025-11-09T06:29:03Z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