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997" documentId="13_ncr:1_{F6CB121F-512D-4AA6-A0C1-0FB36C537598}" xr6:coauthVersionLast="47" xr6:coauthVersionMax="47" xr10:uidLastSave="{65028E2F-4D58-44D4-80A6-209D2AC5AAA9}"/>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5" l="1"/>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<sst xmlns="http://schemas.openxmlformats.org/spreadsheetml/2006/main" count="180314" uniqueCount="39138">
  <si>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</si>
  <si>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</si>
  <si>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</si>
  <si>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</si>
  <si>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</si>
  <si>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</si>
  <si>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</si>
  <si>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</si>
  <si>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</si>
  <si>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</si>
  <si>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</si>
  <si>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</si>
  <si>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</si>
  <si>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</si>
  <si>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</si>
  <si>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</si>
  <si>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</si>
  <si>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</si>
  <si>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</si>
  <si>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</si>
  <si>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</si>
  <si>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</si>
  <si>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</si>
  <si>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</si>
  <si>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</si>
  <si>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</si>
  <si>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</si>
  <si>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</si>
  <si>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</si>
  <si>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</si>
  <si>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</si>
  <si>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</si>
  <si>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</si>
  <si>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</si>
  <si>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</si>
  <si>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</si>
  <si>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</si>
  <si>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</si>
  <si>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</si>
  <si>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</si>
  <si>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</si>
  <si>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</si>
  <si>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</si>
  <si>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</si>
  <si>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</si>
  <si>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</si>
  <si>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</si>
  <si>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</si>
  <si>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</si>
  <si>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</si>
  <si>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</si>
  <si>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</si>
  <si>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</si>
  <si>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</si>
  <si>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</si>
  <si>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</si>
  <si>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</si>
  <si>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</si>
  <si>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</si>
  <si>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</si>
  <si>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</si>
  <si>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</si>
  <si>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</si>
  <si>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</si>
  <si>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</si>
  <si>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</si>
  <si>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</si>
  <si>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</si>
  <si>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</si>
  <si>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</si>
  <si>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</si>
  <si>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</si>
  <si>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</si>
  <si>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</si>
  <si>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</si>
  <si>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</si>
  <si>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</si>
  <si>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</si>
  <si>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</si>
  <si>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</si>
  <si>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</si>
  <si>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</si>
  <si>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</si>
  <si>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</si>
  <si>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</si>
  <si>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</si>
  <si>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</si>
  <si>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</si>
  <si>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</si>
  <si>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</si>
  <si>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</si>
  <si>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</si>
  <si>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</si>
  <si>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</si>
  <si>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</si>
  <si>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</si>
  <si>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</si>
  <si>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</si>
  <si>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</si>
  <si>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</si>
  <si>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</si>
  <si>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</si>
  <si>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</si>
  <si>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</si>
  <si>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</si>
  <si>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</si>
  <si>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</si>
  <si>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</si>
  <si>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</si>
  <si>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</si>
  <si>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</si>
  <si>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</si>
  <si>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</si>
  <si>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</si>
  <si>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</si>
  <si>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</si>
  <si>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</si>
  <si>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</si>
  <si>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</si>
  <si>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</si>
  <si>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</si>
  <si>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</si>
  <si>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</si>
  <si>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</si>
  <si>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</si>
  <si>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</si>
  <si>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</si>
  <si>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</si>
  <si>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</si>
  <si>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</si>
  <si>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</si>
  <si>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</si>
  <si>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</si>
  <si>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</si>
  <si>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</si>
  <si>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</si>
  <si>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</si>
  <si>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</si>
  <si>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</si>
  <si>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</si>
  <si>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</si>
  <si>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</si>
  <si>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</si>
  <si>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</si>
  <si>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</si>
  <si>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</si>
  <si>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</si>
  <si>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</si>
  <si>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</si>
  <si>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</si>
  <si>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</si>
  <si>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</si>
  <si>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</si>
  <si>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</si>
  <si>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</si>
  <si>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</si>
  <si>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</si>
  <si>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</si>
  <si>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</si>
  <si>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</si>
  <si>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</si>
  <si>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</si>
  <si>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</si>
  <si>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</si>
  <si>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</si>
  <si>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</si>
  <si>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</si>
  <si>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</si>
  <si>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</si>
  <si>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</si>
  <si>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</si>
  <si>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</si>
  <si>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</si>
  <si>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</si>
  <si>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</si>
  <si>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</si>
  <si>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</si>
  <si>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</si>
  <si>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</si>
  <si>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</si>
  <si>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</si>
  <si>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</si>
  <si>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</si>
  <si>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</si>
  <si>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</si>
  <si>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</si>
  <si>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</si>
  <si>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</si>
  <si>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</si>
  <si>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</si>
  <si>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</si>
  <si>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</si>
  <si>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</si>
  <si>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</si>
  <si>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</si>
  <si>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</si>
  <si>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</si>
  <si>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</si>
  <si>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</si>
  <si>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</si>
  <si>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</si>
  <si>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</si>
  <si>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</si>
  <si>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</si>
  <si>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</si>
  <si>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</si>
  <si>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</si>
  <si>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</si>
  <si>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</si>
  <si>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</si>
  <si>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</si>
  <si>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</si>
  <si>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</si>
  <si>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</si>
  <si>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</si>
  <si>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</si>
  <si>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</si>
  <si>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</si>
  <si>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</si>
  <si>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</si>
  <si>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</si>
  <si>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</si>
  <si>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</si>
  <si>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</si>
  <si>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</si>
  <si>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</si>
  <si>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</si>
  <si>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</si>
  <si>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</si>
  <si>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</si>
  <si>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</si>
  <si>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</si>
  <si>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</si>
  <si>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</si>
  <si>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</si>
  <si>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</si>
  <si>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</si>
  <si>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</si>
  <si>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</si>
  <si>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</si>
  <si>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</si>
  <si>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</si>
  <si>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</si>
  <si>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</si>
  <si>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</si>
  <si>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</si>
  <si>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</si>
  <si>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</si>
  <si>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</si>
  <si>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</si>
  <si>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</si>
  <si>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</si>
  <si>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</si>
  <si>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</si>
  <si>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</si>
  <si>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</si>
  <si>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</si>
  <si>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</si>
  <si>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</si>
  <si>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</si>
  <si>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</si>
  <si>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</si>
  <si>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</si>
  <si>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</si>
  <si>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</si>
  <si>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</si>
  <si>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</si>
  <si>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</si>
  <si>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</si>
  <si>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</si>
  <si>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</si>
  <si>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</si>
  <si>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</si>
  <si>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</si>
  <si>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</si>
  <si>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</si>
  <si>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</si>
  <si>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</si>
  <si>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</si>
  <si>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</si>
  <si>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</si>
  <si>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</si>
  <si>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</si>
  <si>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</si>
  <si>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</si>
  <si>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</si>
  <si>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</si>
  <si>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</si>
  <si>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</si>
  <si>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</si>
  <si>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</si>
  <si>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</si>
  <si>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</si>
  <si>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</si>
  <si>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</si>
  <si>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</si>
  <si>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</si>
  <si>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</si>
  <si>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</si>
  <si>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</si>
  <si>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</si>
  <si>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</si>
  <si>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</si>
  <si>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</si>
  <si>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</si>
  <si>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</si>
  <si>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</si>
  <si>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</si>
  <si>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</si>
  <si>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</si>
  <si>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</si>
  <si>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</si>
  <si>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</si>
  <si>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</si>
  <si>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</si>
  <si>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</si>
  <si>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</si>
  <si>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</si>
  <si>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</si>
  <si>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</si>
  <si>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</si>
  <si>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</si>
  <si>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</si>
  <si>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</si>
  <si>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</si>
  <si>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</si>
  <si>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</si>
  <si>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</si>
  <si>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</si>
  <si>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</si>
  <si>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</si>
  <si>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</si>
  <si>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</si>
  <si>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</si>
  <si>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</si>
  <si>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</si>
  <si>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</si>
  <si>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</si>
  <si>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</si>
  <si>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</si>
  <si>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</si>
  <si>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</si>
  <si>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</si>
  <si>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</si>
  <si>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</si>
  <si>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</si>
  <si>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</si>
  <si>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</si>
  <si>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</si>
  <si>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</si>
  <si>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</si>
  <si>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</si>
  <si>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</si>
  <si>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</si>
  <si>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</si>
  <si>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</si>
  <si>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</si>
  <si>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</si>
  <si>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</si>
  <si>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</si>
  <si>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</si>
  <si>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</si>
  <si>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</si>
  <si>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</si>
  <si>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</si>
  <si>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</si>
  <si>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</si>
  <si>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</si>
  <si>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</si>
  <si>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</si>
  <si>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</si>
  <si>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</si>
  <si>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</si>
  <si>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</si>
  <si>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</si>
  <si>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</si>
  <si>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</si>
  <si>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</si>
  <si>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</si>
  <si>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</si>
  <si>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</si>
  <si>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</si>
  <si>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</si>
  <si>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</si>
  <si>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</si>
  <si>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</si>
  <si>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</si>
  <si>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</si>
  <si>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</si>
  <si>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</si>
  <si>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</si>
  <si>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</si>
  <si>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</si>
  <si>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</si>
  <si>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</si>
  <si>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</si>
  <si>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</si>
  <si>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</si>
  <si>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</si>
  <si>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</si>
  <si>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</si>
  <si>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</si>
  <si>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</si>
  <si>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</si>
  <si>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</si>
  <si>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</si>
  <si>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</si>
  <si>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</si>
  <si>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</si>
  <si>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</si>
  <si>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</si>
  <si>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</si>
  <si>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</si>
  <si>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</si>
  <si>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</si>
  <si>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</si>
  <si>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</si>
  <si>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</si>
  <si>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</si>
  <si>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</si>
  <si>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</si>
  <si>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</si>
  <si>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</si>
  <si>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</si>
  <si>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</si>
  <si>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</si>
  <si>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</si>
  <si>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</si>
  <si>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</si>
  <si>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</si>
  <si>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</si>
  <si>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</si>
  <si>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</si>
  <si>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</si>
  <si>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</si>
  <si>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</si>
  <si>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</si>
  <si>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</si>
  <si>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</si>
  <si>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</si>
  <si>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</si>
  <si>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</si>
  <si>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</si>
  <si>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</si>
  <si>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</si>
  <si>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</si>
  <si>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</si>
  <si>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</si>
  <si>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</si>
  <si>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</si>
  <si>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</si>
  <si>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</si>
  <si>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</si>
  <si>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</si>
  <si>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</si>
  <si>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</si>
  <si>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</si>
  <si>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</si>
  <si>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</si>
  <si>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</si>
  <si>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</si>
  <si>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</si>
  <si>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</si>
  <si>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</si>
  <si>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</si>
  <si>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</si>
  <si>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</si>
  <si>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</si>
  <si>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</si>
  <si>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</si>
  <si>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</si>
  <si>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</si>
  <si>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</si>
  <si>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</si>
  <si>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</si>
  <si>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</si>
  <si>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</si>
  <si>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</si>
  <si>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</si>
  <si>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</si>
  <si>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</si>
  <si>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</si>
  <si>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</si>
  <si>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</si>
  <si>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</si>
  <si>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</si>
  <si>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</si>
  <si>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</si>
  <si>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</si>
  <si>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</si>
  <si>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</si>
  <si>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</si>
  <si>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</si>
  <si>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</si>
  <si>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</si>
  <si>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</si>
  <si>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</si>
  <si>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</si>
  <si>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</si>
  <si>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</si>
  <si>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</si>
  <si>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</si>
  <si>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</si>
  <si>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</si>
  <si>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</si>
  <si>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</si>
  <si>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</si>
  <si>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</si>
  <si>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</si>
  <si>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</si>
  <si>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</si>
  <si>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</si>
  <si>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</si>
  <si>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</si>
  <si>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</si>
  <si>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</si>
  <si>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</si>
  <si>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</si>
  <si>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</si>
  <si>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</si>
  <si>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</si>
  <si>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</si>
  <si>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</si>
  <si>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</si>
  <si>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</si>
  <si>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</si>
  <si>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</si>
  <si>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</si>
  <si>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</si>
  <si>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</si>
  <si>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</si>
  <si>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</si>
  <si>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</si>
  <si>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</si>
  <si>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</si>
  <si>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</si>
  <si>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</si>
  <si>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</si>
  <si>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</si>
  <si>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</si>
  <si>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</si>
  <si>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</si>
  <si>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</si>
  <si>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</si>
  <si>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</si>
  <si>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</si>
  <si>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</si>
  <si>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</si>
  <si>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</si>
  <si>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</si>
  <si>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</si>
  <si>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</si>
  <si>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</si>
  <si>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</si>
  <si>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</si>
  <si>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</si>
  <si>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</si>
  <si>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</si>
  <si>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</si>
  <si>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</si>
  <si>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</si>
  <si>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</si>
  <si>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</si>
  <si>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</si>
  <si>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</si>
  <si>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</si>
  <si>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</si>
  <si>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</si>
  <si>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</si>
  <si>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</si>
  <si>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</si>
  <si>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</si>
  <si>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</si>
  <si>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</si>
  <si>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</si>
  <si>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</si>
  <si>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</si>
  <si>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</si>
  <si>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</si>
  <si>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</si>
  <si>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</si>
  <si>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</si>
  <si>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</si>
  <si>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</si>
  <si>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</si>
  <si>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</si>
  <si>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</si>
  <si>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</si>
  <si>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</si>
  <si>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</si>
  <si>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</si>
  <si>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</si>
  <si>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</si>
  <si>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</si>
  <si>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</si>
  <si>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</si>
  <si>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</si>
  <si>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</si>
  <si>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</si>
  <si>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</si>
  <si>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</si>
  <si>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</si>
  <si>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</si>
  <si>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</si>
  <si>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</si>
  <si>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</si>
  <si>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</si>
  <si>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</si>
  <si>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</si>
  <si>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</si>
  <si>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</si>
  <si>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</si>
  <si>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</si>
  <si>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</si>
  <si>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</si>
  <si>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</si>
  <si>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</si>
  <si>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</si>
  <si>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</si>
  <si>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</si>
  <si>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</si>
  <si>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</si>
  <si>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</si>
  <si>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</si>
  <si>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</si>
  <si>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</si>
  <si>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</si>
  <si>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</si>
  <si>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</si>
  <si>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</si>
  <si>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</si>
  <si>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</si>
  <si>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</si>
  <si>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</si>
  <si>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</si>
  <si>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</si>
  <si>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</si>
  <si>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</si>
  <si>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</si>
  <si>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</si>
  <si>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</si>
  <si>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</si>
  <si>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</si>
  <si>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</si>
  <si>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</si>
  <si>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</si>
  <si>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</si>
  <si>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</si>
  <si>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</si>
  <si>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</si>
  <si>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</si>
  <si>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</si>
  <si>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</si>
  <si>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</si>
  <si>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</si>
  <si>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</si>
  <si>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</si>
  <si>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</si>
  <si>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</si>
  <si>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</si>
  <si>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</si>
  <si>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</si>
  <si>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</si>
  <si>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</si>
  <si>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</si>
  <si>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</si>
  <si>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</si>
  <si>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</si>
  <si>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</si>
  <si>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</si>
  <si>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</si>
  <si>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</si>
  <si>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</si>
  <si>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</si>
  <si>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</si>
  <si>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</si>
  <si>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</si>
  <si>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</si>
  <si>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</si>
  <si>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</si>
  <si>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</si>
  <si>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</si>
  <si>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</si>
  <si>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</si>
  <si>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</si>
  <si>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</si>
  <si>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</si>
  <si>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</si>
  <si>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</si>
  <si>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</si>
  <si>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</si>
  <si>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</si>
  <si>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</si>
  <si>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</si>
  <si>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</si>
  <si>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</si>
  <si>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</si>
  <si>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</si>
  <si>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</si>
  <si>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</si>
  <si>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</si>
  <si>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</si>
  <si>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</si>
  <si>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</si>
  <si>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</si>
  <si>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</si>
  <si>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</si>
  <si>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</si>
  <si>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</si>
  <si>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</si>
  <si>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</si>
  <si>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</si>
  <si>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</si>
  <si>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</si>
  <si>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</si>
  <si>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</si>
  <si>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</si>
  <si>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</si>
  <si>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</si>
  <si>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</si>
  <si>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</si>
  <si>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</si>
  <si>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</si>
  <si>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</si>
  <si>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</si>
  <si>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</si>
  <si>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</si>
  <si>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</si>
  <si>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</si>
  <si>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</si>
  <si>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</si>
  <si>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</si>
  <si>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</si>
  <si>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</si>
  <si>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</si>
  <si>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</si>
  <si>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</si>
  <si>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</si>
  <si>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</si>
  <si>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</si>
  <si>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</si>
  <si>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</si>
  <si>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</si>
  <si>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</si>
  <si>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</si>
  <si>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</si>
  <si>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</si>
  <si>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</si>
  <si>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</si>
  <si>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</si>
  <si>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</si>
  <si>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</si>
  <si>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</si>
  <si>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</si>
  <si>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</si>
  <si>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</si>
  <si>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</si>
  <si>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</si>
  <si>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</si>
  <si>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</si>
  <si>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</si>
  <si>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</si>
  <si>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</si>
  <si>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</si>
  <si>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</si>
  <si>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</si>
  <si>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</si>
  <si>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</si>
  <si>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</si>
  <si>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</si>
  <si>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</si>
  <si>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</si>
  <si>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</si>
  <si>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</si>
  <si>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</si>
  <si>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</si>
  <si>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</si>
  <si>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</si>
  <si>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</si>
  <si>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</si>
  <si>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</si>
  <si>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</si>
  <si>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</si>
  <si>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</si>
  <si>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</si>
  <si>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</si>
  <si>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</si>
  <si>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</si>
  <si>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</si>
  <si>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</si>
  <si>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</si>
  <si>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</si>
  <si>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</si>
  <si>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</si>
  <si>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</si>
  <si>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</si>
  <si>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</si>
  <si>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</si>
  <si>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</si>
  <si>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</si>
  <si>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</si>
  <si>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</si>
  <si>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</si>
  <si>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</si>
  <si>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</si>
  <si>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</si>
  <si>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</si>
  <si>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</si>
  <si>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</si>
  <si>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</si>
  <si>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</si>
  <si>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</si>
  <si>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</si>
  <si>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</si>
  <si>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</si>
  <si>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</si>
  <si>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</si>
  <si>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</si>
  <si>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</si>
  <si>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</si>
  <si>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</si>
  <si>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</si>
  <si>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</si>
  <si>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</si>
  <si>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</si>
  <si>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</si>
  <si>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</si>
  <si>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</si>
  <si>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</si>
  <si>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</si>
  <si>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</si>
  <si>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</si>
  <si>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</si>
  <si>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</si>
  <si>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</si>
  <si>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</si>
  <si>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</si>
  <si>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</si>
  <si>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</si>
  <si>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</si>
  <si>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</si>
  <si>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</si>
  <si>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</si>
  <si>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</si>
  <si>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</si>
  <si>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</si>
  <si>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</si>
  <si>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</si>
  <si>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</si>
  <si>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</si>
  <si>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</si>
  <si>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</si>
  <si>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</si>
  <si>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</si>
  <si>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</si>
  <si>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</si>
  <si>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</si>
  <si>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</si>
  <si>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</si>
  <si>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</si>
  <si>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</si>
  <si>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</si>
  <si>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</si>
  <si>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</si>
  <si>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</si>
  <si>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</si>
  <si>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</si>
  <si>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</si>
  <si>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</si>
  <si>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</si>
  <si>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</si>
  <si>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</si>
  <si>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</si>
  <si>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</si>
  <si>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</si>
  <si>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</si>
  <si>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</si>
  <si>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</si>
  <si>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</si>
  <si>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</si>
  <si>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</si>
  <si>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</si>
  <si>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</si>
  <si>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</si>
  <si>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</si>
  <si>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</si>
  <si>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</si>
  <si>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</si>
  <si>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</si>
  <si>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</si>
  <si>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</si>
  <si>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</si>
  <si>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</si>
  <si>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</si>
  <si>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</si>
  <si>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</si>
  <si>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</si>
  <si>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</si>
  <si>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</si>
  <si>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</si>
  <si>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</si>
  <si>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</si>
  <si>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</si>
  <si>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</si>
  <si>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</si>
  <si>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</si>
  <si>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</si>
  <si>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</si>
  <si>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</si>
  <si>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</si>
  <si>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</si>
  <si>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</si>
  <si>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</si>
  <si>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</si>
  <si>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</si>
  <si>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</si>
  <si>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</si>
  <si>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</si>
  <si>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</si>
  <si>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</si>
  <si>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</si>
  <si>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</si>
  <si>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</si>
  <si>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</si>
  <si>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</si>
  <si>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</si>
  <si>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</si>
  <si>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</si>
  <si>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</si>
  <si>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</si>
  <si>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</si>
  <si>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</si>
  <si>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</si>
  <si>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</si>
  <si>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</si>
  <si>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</si>
  <si>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</si>
  <si>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</si>
  <si>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</si>
  <si>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</si>
  <si>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</si>
  <si>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</si>
  <si>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</si>
  <si>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</si>
  <si>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</si>
  <si>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</si>
  <si>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</si>
  <si>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</si>
  <si>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</si>
  <si>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</si>
  <si>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</si>
  <si>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</si>
  <si>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</si>
  <si>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</si>
  <si>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</si>
  <si>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</si>
  <si>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</si>
  <si>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</si>
  <si>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</si>
  <si>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</si>
  <si>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</si>
  <si>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</si>
  <si>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</si>
  <si>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</si>
  <si>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</si>
  <si>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</si>
  <si>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</si>
  <si>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</si>
  <si>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</si>
  <si>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</si>
  <si>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</si>
  <si>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</si>
  <si>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</si>
  <si>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</si>
  <si>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</si>
  <si>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</si>
  <si>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</si>
  <si>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</si>
  <si>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</si>
  <si>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</si>
  <si>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</si>
  <si>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</si>
  <si>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</si>
  <si>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</si>
  <si>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</si>
  <si>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</si>
  <si>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</si>
  <si>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</si>
  <si>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</si>
  <si>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</si>
  <si>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</si>
  <si>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</si>
  <si>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</si>
  <si>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</si>
  <si>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</si>
  <si>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</si>
  <si>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</si>
  <si>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</si>
  <si>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</si>
  <si>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</si>
  <si>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</si>
  <si>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</si>
  <si>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</si>
  <si>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</si>
  <si>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</si>
  <si>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</si>
  <si>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</si>
  <si>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</si>
  <si>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</si>
  <si>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</si>
  <si>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</si>
  <si>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</si>
  <si>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</si>
  <si>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</si>
  <si>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</si>
  <si>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</si>
  <si>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</si>
  <si>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</si>
  <si>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</si>
  <si>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</si>
  <si>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</si>
  <si>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</si>
  <si>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</si>
  <si>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</si>
  <si>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</si>
  <si>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</si>
  <si>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</si>
  <si>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</si>
  <si>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</si>
  <si>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</si>
  <si>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</si>
  <si>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</si>
  <si>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</si>
  <si>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</si>
  <si>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</si>
  <si>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</si>
  <si>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</si>
  <si>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</si>
  <si>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</si>
  <si>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</si>
  <si>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</si>
  <si>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</si>
  <si>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</si>
  <si>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</si>
  <si>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</si>
  <si>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</si>
  <si>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</si>
  <si>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</si>
  <si>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</si>
  <si>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</si>
  <si>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</si>
  <si>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</si>
  <si>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</si>
  <si>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</si>
  <si>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</si>
  <si>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</si>
  <si>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</si>
  <si>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</si>
  <si>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</si>
  <si>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</si>
  <si>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</si>
  <si>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</si>
  <si>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</si>
  <si>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</si>
  <si>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</si>
  <si>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</si>
  <si>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</si>
  <si>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</si>
  <si>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</si>
  <si>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</si>
  <si>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</si>
  <si>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</si>
  <si>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</si>
  <si>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</si>
  <si>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</si>
  <si>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</si>
  <si>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</si>
  <si>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</si>
  <si>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</si>
  <si>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</si>
  <si>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</si>
  <si>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</si>
  <si>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</si>
  <si>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</si>
  <si>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</si>
  <si>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</si>
  <si>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</si>
  <si>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</si>
  <si>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</si>
  <si>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</si>
  <si>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</si>
  <si>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</si>
  <si>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</si>
  <si>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</si>
  <si>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</si>
  <si>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</si>
  <si>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</si>
  <si>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</si>
  <si>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</si>
  <si>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</si>
  <si>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</si>
  <si>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</si>
  <si>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</si>
  <si>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</si>
  <si>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</si>
  <si>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</si>
  <si>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</si>
  <si>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</si>
  <si>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</si>
  <si>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</si>
  <si>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</si>
  <si>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</si>
  <si>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</si>
  <si>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</si>
  <si>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</si>
  <si>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</si>
  <si>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</si>
  <si>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</si>
  <si>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</si>
  <si>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</si>
  <si>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</si>
  <si>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</si>
  <si>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</si>
  <si>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</si>
  <si>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</si>
  <si>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</si>
  <si>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</si>
  <si>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</si>
  <si>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</si>
  <si>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</si>
  <si>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</si>
  <si>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</si>
  <si>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</si>
  <si>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</si>
  <si>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</si>
  <si>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</si>
  <si>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</si>
  <si>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</si>
  <si>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</si>
  <si>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</si>
  <si>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</si>
  <si>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</si>
  <si>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</si>
  <si>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</si>
  <si>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</si>
  <si>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</si>
  <si>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</si>
  <si>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</si>
  <si>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</si>
  <si>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</si>
  <si>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</si>
  <si>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</si>
  <si>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</si>
  <si>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</si>
  <si>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</si>
  <si>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</si>
  <si>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</si>
  <si>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</si>
  <si>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</si>
  <si>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</si>
  <si>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</si>
  <si>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</si>
  <si>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</si>
  <si>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</si>
  <si>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</si>
  <si>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</si>
  <si>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</si>
  <si>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</si>
  <si>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</si>
  <si>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</si>
  <si>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</si>
  <si>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</si>
  <si>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</si>
  <si>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</si>
  <si>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</si>
  <si>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</si>
  <si>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</si>
  <si>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</si>
  <si>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</si>
  <si>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</si>
  <si>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</si>
  <si>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</si>
  <si>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</si>
  <si>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</si>
  <si>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</si>
  <si>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</si>
  <si>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</si>
  <si>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</si>
  <si>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</si>
  <si>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</si>
  <si>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</si>
  <si>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</si>
  <si>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</si>
  <si>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</si>
  <si>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</si>
  <si>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</si>
  <si>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</si>
  <si>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</si>
  <si>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</si>
  <si>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</si>
  <si>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</si>
  <si>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</si>
  <si>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</si>
  <si>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</si>
  <si>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</si>
  <si>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</si>
  <si>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</si>
  <si>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</si>
  <si>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</si>
  <si>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</si>
  <si>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</si>
  <si>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</si>
  <si>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</si>
  <si>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</si>
  <si>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</si>
  <si>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</si>
  <si>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</si>
  <si>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</si>
  <si>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</si>
  <si>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</si>
  <si>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</si>
  <si>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</si>
  <si>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</si>
  <si>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</si>
  <si>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</si>
  <si>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</si>
  <si>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</si>
  <si>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</si>
  <si>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</si>
  <si>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</si>
  <si>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</si>
  <si>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</si>
  <si>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</si>
  <si>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</si>
  <si>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</si>
  <si>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</si>
  <si>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</si>
  <si>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</si>
  <si>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</si>
  <si>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</si>
  <si>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</si>
  <si>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</si>
  <si>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</si>
  <si>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</si>
  <si>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</si>
  <si>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</si>
  <si>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</si>
  <si>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</si>
  <si>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</si>
  <si>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</si>
  <si>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</si>
  <si>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</si>
  <si>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</si>
  <si>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</si>
  <si>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</si>
  <si>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</si>
  <si>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</si>
  <si>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</si>
  <si>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</si>
  <si>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</si>
  <si>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</si>
  <si>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</si>
  <si>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</si>
  <si>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</si>
  <si>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</si>
  <si>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</si>
  <si>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</si>
  <si>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</si>
  <si>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</si>
  <si>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</si>
  <si>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</si>
  <si>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</si>
  <si>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</si>
  <si>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</si>
  <si>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</si>
  <si>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</si>
  <si>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</si>
  <si>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</si>
  <si>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</si>
  <si>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</si>
  <si>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</si>
  <si>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</si>
  <si>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</si>
  <si>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</si>
  <si>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</si>
  <si>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</si>
  <si>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</si>
  <si>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</si>
  <si>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</si>
  <si>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</si>
  <si>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</si>
  <si>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</si>
  <si>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</si>
  <si>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</si>
  <si>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</si>
  <si>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</si>
  <si>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</si>
  <si>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</si>
  <si>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</si>
  <si>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</si>
  <si>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</si>
  <si>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</si>
  <si>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</si>
  <si>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</si>
  <si>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</si>
  <si>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</si>
  <si>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</si>
  <si>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</si>
  <si>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</si>
  <si>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</si>
  <si>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</si>
  <si>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</si>
  <si>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</si>
  <si>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</si>
  <si>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</si>
  <si>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</si>
  <si>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</si>
  <si>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</si>
  <si>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</si>
  <si>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</si>
  <si>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</si>
  <si>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</si>
  <si>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</si>
  <si>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</si>
  <si>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</si>
  <si>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</si>
  <si>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</si>
  <si>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</si>
  <si>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</si>
  <si>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</si>
  <si>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</si>
  <si>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</si>
  <si>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</si>
  <si>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</si>
  <si>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</si>
  <si>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</si>
  <si>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</si>
  <si>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</si>
  <si>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</si>
  <si>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</si>
  <si>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</si>
  <si>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</si>
  <si>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</si>
  <si>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</si>
  <si>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</si>
  <si>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</si>
  <si>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</si>
  <si>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</si>
  <si>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</si>
  <si>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</si>
  <si>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</si>
  <si>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</si>
  <si>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</si>
  <si>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</si>
  <si>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</si>
  <si>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</si>
  <si>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</si>
  <si>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</si>
  <si>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</si>
  <si>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</si>
  <si>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</si>
  <si>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</si>
  <si>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</si>
  <si>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</si>
  <si>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</si>
  <si>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</si>
  <si>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</si>
  <si>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</si>
  <si>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</si>
  <si>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</si>
  <si>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</si>
  <si>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</si>
  <si>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</si>
  <si>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</si>
  <si>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</si>
  <si>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</si>
  <si>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</si>
  <si>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</si>
  <si>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</si>
  <si>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</si>
  <si>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</si>
  <si>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</si>
  <si>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</si>
  <si>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</si>
  <si>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</si>
  <si>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</si>
  <si>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</si>
  <si>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</si>
  <si>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</si>
  <si>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</si>
  <si>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</si>
  <si>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</si>
  <si>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</si>
  <si>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</si>
  <si>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</si>
  <si>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</si>
  <si>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</si>
  <si>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</si>
  <si>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</si>
  <si>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</si>
  <si>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</si>
  <si>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</si>
  <si>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</si>
  <si>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</si>
  <si>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</si>
  <si>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</si>
  <si>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</si>
  <si>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</si>
  <si>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</si>
  <si>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</si>
  <si>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</si>
  <si>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</si>
  <si>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</si>
  <si>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</si>
  <si>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</si>
  <si>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</si>
  <si>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</si>
  <si>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</si>
  <si>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</si>
  <si>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</si>
  <si>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</si>
  <si>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</si>
  <si>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</si>
  <si>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</si>
  <si>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</si>
  <si>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</si>
  <si>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</si>
  <si>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</si>
  <si>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</si>
  <si>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</si>
  <si>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</si>
  <si>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</si>
  <si>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</si>
  <si>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</si>
  <si>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</si>
  <si>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</si>
  <si>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</si>
  <si>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</si>
  <si>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</si>
  <si>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</si>
  <si>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</si>
  <si>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</si>
  <si>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</si>
  <si>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</si>
  <si>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</si>
  <si>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</si>
  <si>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</si>
  <si>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</si>
  <si>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</si>
  <si>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</si>
  <si>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</si>
  <si>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</si>
  <si>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</si>
  <si>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</si>
  <si>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</si>
  <si>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</si>
  <si>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</si>
  <si>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</si>
  <si>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</si>
  <si>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</si>
  <si>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</si>
  <si>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</si>
  <si>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</si>
  <si>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</si>
  <si>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</si>
  <si>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</si>
  <si>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</si>
  <si>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</si>
  <si>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</si>
  <si>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</si>
  <si>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</si>
  <si>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</si>
  <si>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</si>
  <si>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</si>
  <si>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</si>
  <si>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</si>
  <si>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</si>
  <si>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</si>
  <si>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</si>
  <si>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</si>
  <si>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</si>
  <si>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</si>
  <si>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</si>
  <si>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</si>
  <si>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</si>
  <si>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</si>
  <si>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</si>
  <si>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</si>
  <si>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</si>
  <si>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</si>
  <si>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</si>
  <si>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</si>
  <si>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</si>
  <si>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</si>
  <si>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</si>
  <si>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</si>
  <si>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</si>
  <si>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</si>
  <si>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</si>
  <si>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</si>
  <si>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</si>
  <si>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</si>
  <si>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</si>
  <si>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</si>
  <si>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</si>
  <si>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</si>
  <si>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</si>
  <si>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</si>
  <si>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</si>
  <si>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</si>
  <si>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</si>
  <si>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</si>
  <si>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</si>
  <si>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</si>
  <si>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</si>
  <si>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</si>
  <si>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</si>
  <si>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</si>
  <si>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</si>
  <si>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</si>
  <si>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</si>
  <si>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</si>
  <si>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</si>
  <si>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</si>
  <si>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</si>
  <si>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</si>
  <si>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</si>
  <si>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</si>
  <si>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</si>
  <si>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</si>
  <si>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</si>
  <si>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</si>
  <si>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</si>
  <si>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</si>
  <si>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</si>
  <si>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</si>
  <si>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</si>
  <si>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</si>
  <si>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</si>
  <si>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</si>
  <si>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</si>
  <si>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</si>
  <si>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</si>
  <si>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</si>
  <si>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</si>
  <si>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</si>
  <si>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</si>
  <si>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</si>
  <si>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</si>
  <si>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</si>
  <si>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</si>
  <si>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</si>
  <si>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</si>
  <si>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</si>
  <si>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</si>
  <si>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</si>
  <si>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</si>
  <si>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</si>
  <si>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</si>
  <si>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</si>
  <si>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</si>
  <si>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</si>
  <si>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</si>
  <si>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</si>
  <si>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</si>
  <si>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</si>
  <si>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</si>
  <si>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</si>
  <si>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</si>
  <si>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</si>
  <si>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</si>
  <si>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</si>
  <si>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</si>
  <si>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</si>
  <si>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</si>
  <si>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</si>
  <si>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</si>
  <si>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</si>
  <si>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</si>
  <si>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</si>
  <si>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</si>
  <si>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</si>
  <si>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</si>
  <si>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</si>
  <si>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</si>
  <si>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</si>
  <si>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</si>
  <si>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</si>
  <si>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</si>
  <si>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</si>
  <si>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</si>
  <si>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</si>
  <si>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</si>
  <si>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</si>
  <si>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</si>
  <si>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</si>
  <si>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</si>
  <si>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</si>
  <si>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</si>
  <si>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</si>
  <si>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</si>
  <si>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</si>
  <si>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</si>
  <si>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</si>
  <si>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</si>
  <si>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</si>
  <si>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</si>
  <si>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</si>
  <si>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</si>
  <si>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</si>
  <si>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</si>
  <si>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</si>
  <si>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</si>
  <si>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</si>
  <si>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</si>
  <si>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</si>
  <si>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</si>
  <si>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</si>
  <si>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</si>
  <si>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</si>
  <si>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</si>
  <si>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</si>
  <si>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</si>
  <si>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</si>
  <si>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</si>
  <si>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</si>
  <si>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</si>
  <si>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</si>
  <si>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</si>
  <si>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</si>
  <si>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</si>
  <si>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</si>
  <si>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</si>
  <si>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</si>
  <si>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</si>
  <si>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</si>
  <si>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</si>
  <si>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</si>
  <si>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</si>
  <si>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</si>
  <si>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</si>
  <si>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</si>
  <si>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</si>
  <si>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</si>
  <si>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</si>
  <si>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</si>
  <si>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</si>
  <si>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</si>
  <si>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</si>
  <si>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</si>
  <si>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</si>
  <si>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</si>
  <si>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</si>
  <si>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</si>
  <si>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</si>
  <si>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</si>
  <si>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</si>
  <si>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</si>
  <si>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</si>
  <si>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</si>
  <si>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</si>
  <si>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</si>
  <si>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</si>
  <si>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</si>
  <si>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</si>
  <si>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</si>
  <si>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</si>
  <si>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</si>
  <si>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</si>
  <si>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</si>
  <si>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</si>
  <si>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</si>
  <si>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</si>
  <si>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</si>
  <si>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</si>
  <si>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</si>
  <si>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</si>
  <si>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</si>
  <si>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</si>
  <si>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</si>
  <si>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</si>
  <si>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</si>
  <si>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</si>
  <si>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</si>
  <si>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</si>
  <si>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</si>
  <si>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</si>
  <si>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</si>
  <si>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</si>
  <si>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</si>
  <si>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</si>
  <si>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</si>
  <si>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</si>
  <si>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</si>
  <si>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</si>
  <si>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</si>
  <si>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</si>
  <si>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</si>
  <si>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</si>
  <si>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</si>
  <si>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</si>
  <si>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</si>
  <si>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</si>
  <si>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</si>
  <si>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</si>
  <si>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</si>
  <si>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</si>
  <si>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</si>
  <si>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</si>
  <si>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</si>
  <si>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</si>
  <si>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</si>
  <si>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</si>
  <si>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</si>
  <si>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</si>
  <si>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</si>
  <si>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</si>
  <si>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</si>
  <si>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</si>
  <si>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</si>
  <si>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</si>
  <si>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</si>
  <si>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</si>
  <si>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</si>
  <si>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</si>
  <si>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</si>
  <si>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</si>
  <si>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</si>
  <si>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</si>
  <si>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</si>
  <si>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</si>
  <si>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</si>
  <si>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</si>
  <si>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</si>
  <si>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</si>
  <si>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</si>
  <si>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</si>
  <si>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</si>
  <si>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</si>
  <si>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</si>
  <si>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</si>
  <si>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</si>
  <si>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</si>
  <si>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</si>
  <si>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</si>
  <si>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</si>
  <si>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</si>
  <si>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</si>
  <si>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</si>
  <si>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</si>
  <si>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</si>
  <si>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</si>
  <si>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</si>
  <si>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</si>
  <si>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</si>
  <si>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</si>
  <si>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</si>
  <si>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</si>
  <si>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</si>
  <si>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</si>
  <si>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</si>
  <si>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</si>
  <si>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</si>
  <si>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</si>
  <si>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</si>
  <si>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</si>
  <si>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</si>
  <si>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</si>
  <si>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</si>
  <si>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</si>
  <si>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</si>
  <si>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</si>
  <si>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</si>
  <si>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</si>
  <si>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</si>
  <si>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</si>
  <si>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</si>
  <si>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</si>
  <si>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</si>
  <si>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</si>
  <si>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</si>
  <si>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</si>
  <si>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</si>
  <si>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</si>
  <si>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</si>
  <si>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</si>
  <si>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</si>
  <si>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</si>
  <si>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</si>
  <si>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</si>
  <si>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</si>
  <si>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</si>
  <si>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</si>
  <si>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</si>
  <si>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</si>
  <si>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</si>
  <si>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</si>
  <si>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</si>
  <si>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</si>
  <si>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</si>
  <si>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</si>
  <si>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</si>
  <si>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</si>
  <si>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</si>
  <si>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</si>
  <si>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</si>
  <si>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</si>
  <si>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</si>
  <si>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</si>
  <si>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</si>
  <si>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</si>
  <si>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</si>
  <si>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</si>
  <si>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</si>
  <si>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</si>
  <si>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</si>
  <si>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</si>
  <si>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</si>
  <si>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</si>
  <si>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</si>
  <si>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</si>
  <si>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</si>
  <si>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</si>
  <si>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</si>
  <si>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</si>
  <si>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</si>
  <si>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</si>
  <si>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</si>
  <si>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</si>
  <si>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</si>
  <si>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</si>
  <si>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</si>
  <si>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</si>
  <si>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</si>
  <si>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</si>
  <si>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</si>
  <si>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</si>
  <si>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</si>
  <si>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</si>
  <si>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</si>
  <si>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</si>
  <si>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</si>
  <si>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</si>
  <si>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</si>
  <si>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</si>
  <si>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</si>
  <si>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</si>
  <si>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</si>
  <si>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</si>
  <si>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</si>
  <si>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</si>
  <si>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</si>
  <si>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</si>
  <si>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</si>
  <si>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</si>
  <si>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</si>
  <si>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</si>
  <si>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</si>
  <si>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</si>
  <si>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</si>
  <si>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</si>
  <si>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</si>
  <si>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</si>
  <si>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</si>
  <si>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</si>
  <si>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</si>
  <si>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</si>
  <si>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</si>
  <si>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</si>
  <si>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</si>
  <si>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</si>
  <si>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</si>
  <si>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</si>
  <si>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</si>
  <si>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</si>
  <si>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</si>
  <si>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</si>
  <si>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</si>
  <si>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</si>
  <si>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</si>
  <si>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</si>
  <si>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</si>
  <si>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</si>
  <si>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</si>
  <si>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</si>
  <si>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</si>
  <si>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</si>
  <si>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</si>
  <si>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</si>
  <si>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</si>
  <si>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</si>
  <si>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</si>
  <si>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</si>
  <si>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</si>
  <si>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</si>
  <si>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</si>
  <si>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</si>
  <si>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</si>
  <si>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</si>
  <si>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</si>
  <si>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</si>
  <si>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</si>
  <si>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</si>
  <si>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</si>
  <si>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</si>
  <si>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</si>
  <si>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</si>
  <si>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</si>
  <si>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</si>
  <si>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</si>
  <si>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</si>
  <si>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</si>
  <si>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</si>
  <si>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</si>
  <si>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</si>
  <si>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</si>
  <si>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</si>
  <si>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</si>
  <si>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</si>
  <si>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</si>
  <si>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</si>
  <si>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</si>
  <si>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</si>
  <si>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</si>
  <si>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</si>
  <si>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</si>
  <si>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</si>
  <si>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</si>
  <si>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</si>
  <si>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</si>
  <si>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</si>
  <si>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</si>
  <si>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</si>
  <si>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</si>
  <si>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</si>
  <si>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</si>
  <si>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</si>
  <si>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</si>
  <si>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</si>
  <si>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</si>
  <si>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</si>
  <si>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</si>
  <si>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</si>
  <si>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</si>
  <si>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</si>
  <si>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</si>
  <si>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</si>
  <si>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</si>
  <si>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</si>
  <si>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</si>
  <si>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</si>
  <si>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</si>
  <si>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</si>
  <si>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</si>
  <si>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</si>
  <si>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</si>
  <si>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</si>
  <si>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</si>
  <si>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</si>
  <si>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</si>
  <si>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</si>
  <si>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</si>
  <si>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</si>
  <si>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</si>
  <si>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</si>
  <si>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</si>
  <si>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</si>
  <si>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</si>
  <si>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</si>
  <si>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</si>
  <si>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</si>
  <si>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</si>
  <si>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</si>
  <si>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</si>
  <si>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</si>
  <si>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</si>
  <si>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</si>
  <si>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</si>
  <si>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</si>
  <si>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</si>
  <si>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</si>
  <si>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</si>
  <si>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</si>
  <si>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</si>
  <si>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</si>
  <si>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</si>
  <si>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</si>
  <si>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</si>
  <si>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</si>
  <si>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</si>
  <si>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</si>
  <si>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</si>
  <si>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</si>
  <si>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</si>
  <si>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</si>
  <si>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</si>
  <si>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</si>
  <si>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</si>
  <si>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</si>
  <si>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</si>
  <si>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</si>
  <si>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</si>
  <si>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</si>
  <si>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</si>
  <si>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</si>
  <si>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</si>
  <si>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</si>
  <si>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</si>
  <si>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</si>
  <si>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</si>
  <si>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</si>
  <si>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</si>
  <si>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</si>
  <si>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</si>
  <si>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</si>
  <si>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</si>
  <si>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</si>
  <si>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</si>
  <si>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</si>
  <si>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</si>
  <si>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</si>
  <si>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</si>
  <si>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</si>
  <si>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</si>
  <si>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</si>
  <si>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</si>
  <si>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</si>
  <si>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</si>
  <si>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</si>
  <si>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</si>
  <si>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</si>
  <si>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</si>
  <si>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</si>
  <si>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</si>
  <si>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</si>
  <si>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</si>
  <si>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</si>
  <si>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</si>
  <si>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</si>
  <si>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</si>
  <si>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</si>
  <si>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</si>
  <si>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</si>
  <si>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</si>
  <si>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</si>
  <si>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</si>
  <si>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</si>
  <si>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</si>
  <si>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</si>
  <si>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</si>
  <si>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</si>
  <si>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</si>
  <si>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</si>
  <si>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</si>
  <si>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</si>
  <si>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</si>
  <si>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</si>
  <si>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</si>
  <si>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</si>
  <si>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</si>
  <si>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</si>
  <si>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</si>
  <si>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</si>
  <si>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</si>
  <si>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</si>
  <si>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</si>
  <si>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</si>
  <si>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</si>
  <si>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</si>
  <si>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</si>
  <si>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</si>
  <si>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</si>
  <si>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</si>
  <si>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</si>
  <si>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</si>
  <si>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</si>
  <si>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</si>
  <si>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</si>
  <si>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</si>
  <si>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</si>
  <si>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</si>
  <si>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</si>
  <si>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</si>
  <si>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</si>
  <si>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</si>
  <si>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</si>
  <si>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</si>
  <si>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</si>
  <si>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</si>
  <si>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</si>
  <si>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</si>
  <si>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</si>
  <si>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</si>
  <si>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</si>
  <si>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</si>
  <si>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</si>
  <si>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</si>
  <si>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</si>
  <si>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</si>
  <si>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</si>
  <si>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</si>
  <si>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</si>
  <si>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</si>
  <si>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</si>
  <si>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</si>
  <si>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</si>
  <si>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</si>
  <si>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</si>
  <si>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</si>
  <si>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</si>
  <si>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</si>
  <si>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</si>
  <si>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</si>
  <si>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</si>
  <si>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</si>
  <si>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</si>
  <si>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</si>
  <si>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</si>
  <si>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</si>
  <si>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</si>
  <si>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</si>
  <si>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</si>
  <si>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</si>
  <si>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</si>
  <si>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</si>
  <si>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</si>
  <si>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</si>
  <si>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</si>
  <si>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</si>
  <si>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</si>
  <si>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</si>
  <si>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</si>
  <si>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</si>
  <si>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</si>
  <si>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</si>
  <si>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</si>
  <si>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</si>
  <si>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</si>
  <si>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</si>
  <si>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</si>
  <si>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</si>
  <si>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</si>
  <si>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</si>
  <si>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</si>
  <si>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</si>
  <si>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</si>
  <si>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</si>
  <si>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</si>
  <si>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</si>
  <si>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</si>
  <si>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</si>
  <si>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</si>
  <si>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</si>
  <si>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</si>
  <si>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</si>
  <si>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</si>
  <si>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</si>
  <si>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</si>
  <si>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</si>
  <si>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</si>
  <si>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</si>
  <si>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</si>
  <si>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</si>
  <si>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</si>
  <si>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</si>
  <si>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</si>
  <si>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</si>
  <si>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</si>
  <si>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</si>
  <si>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</si>
  <si>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</si>
  <si>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</si>
  <si>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</si>
  <si>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</si>
  <si>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</si>
  <si>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</si>
  <si>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</si>
  <si>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</si>
  <si>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</si>
  <si>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</si>
  <si>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</si>
  <si>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</si>
  <si>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</si>
  <si>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</si>
  <si>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</si>
  <si>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</si>
  <si>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</si>
  <si>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</si>
  <si>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</si>
  <si>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</si>
  <si>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</si>
  <si>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</si>
  <si>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</si>
  <si>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</si>
  <si>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</si>
  <si>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</si>
  <si>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</si>
  <si>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</si>
  <si>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</si>
  <si>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</si>
  <si>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</si>
  <si>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</si>
  <si>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</si>
  <si>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</si>
  <si>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</si>
  <si>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</si>
  <si>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</si>
  <si>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</si>
  <si>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</si>
  <si>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</si>
  <si>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</si>
  <si>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</si>
  <si>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</si>
  <si>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</si>
  <si>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</si>
  <si>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</si>
  <si>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</si>
  <si>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</si>
  <si>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</si>
  <si>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</si>
  <si>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</si>
  <si>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</si>
  <si>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</si>
  <si>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</si>
  <si>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</si>
  <si>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</si>
  <si>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</si>
  <si>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</si>
  <si>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</si>
  <si>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</si>
  <si>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</si>
  <si>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</si>
  <si>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</si>
  <si>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</si>
  <si>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</si>
  <si>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</si>
  <si>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</si>
  <si>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</si>
  <si>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</si>
  <si>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</si>
  <si>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</si>
  <si>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</si>
  <si>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</si>
  <si>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</si>
  <si>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</si>
  <si>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</si>
  <si>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</si>
  <si>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</si>
  <si>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</si>
  <si>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</si>
  <si>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</si>
  <si>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</si>
  <si>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</si>
  <si>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</si>
  <si>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</si>
  <si>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</si>
  <si>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</si>
  <si>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</si>
  <si>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</si>
  <si>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</si>
  <si>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</si>
  <si>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</si>
  <si>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</si>
  <si>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</si>
  <si>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</si>
  <si>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</si>
  <si>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</si>
  <si>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</si>
  <si>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</si>
  <si>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</si>
  <si>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</si>
  <si>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</si>
  <si>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</si>
  <si>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</si>
  <si>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</si>
  <si>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</si>
  <si>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</si>
  <si>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</si>
  <si>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</si>
  <si>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</si>
  <si>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</si>
  <si>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</si>
  <si>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</si>
  <si>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</si>
  <si>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</si>
  <si>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</si>
  <si>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</si>
  <si>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</si>
  <si>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</si>
  <si>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</si>
  <si>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</si>
  <si>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</si>
  <si>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</si>
  <si>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</si>
  <si>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</si>
  <si>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</si>
  <si>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</si>
  <si>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</si>
  <si>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</si>
  <si>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</si>
  <si>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</si>
  <si>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</si>
  <si>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</si>
  <si>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</si>
  <si>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</si>
  <si>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</si>
  <si>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</si>
  <si>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</si>
  <si>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</si>
  <si>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</si>
  <si>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</si>
  <si>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</si>
  <si>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</si>
  <si>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</si>
  <si>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</si>
  <si>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</si>
  <si>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</si>
  <si>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</si>
  <si>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</si>
  <si>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</si>
  <si>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</si>
  <si>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</si>
  <si>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</si>
  <si>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</si>
  <si>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</si>
  <si>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</si>
  <si>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</si>
  <si>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</si>
  <si>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</si>
  <si>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</si>
  <si>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</si>
  <si>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</si>
  <si>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</si>
  <si>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</si>
  <si>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</si>
  <si>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</si>
  <si>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</si>
  <si>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</si>
  <si>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</si>
  <si>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</si>
  <si>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</si>
  <si>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</si>
  <si>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</si>
  <si>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</si>
  <si>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</si>
  <si>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</si>
  <si>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</si>
  <si>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</si>
  <si>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</si>
  <si>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</si>
  <si>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</si>
  <si>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</si>
  <si>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</si>
  <si>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</si>
  <si>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</si>
  <si>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</si>
  <si>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</si>
  <si>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</si>
  <si>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</si>
  <si>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</si>
  <si>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</si>
  <si>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</si>
  <si>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</si>
  <si>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</si>
  <si>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</si>
  <si>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</si>
  <si>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</si>
  <si>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</si>
  <si>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</si>
  <si>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</si>
  <si>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</si>
  <si>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</si>
  <si>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</si>
  <si>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</si>
  <si>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</si>
  <si>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</si>
  <si>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</si>
  <si>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</si>
  <si>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</si>
  <si>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</si>
  <si>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</si>
  <si>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</si>
  <si>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</si>
  <si>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</si>
  <si>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</si>
  <si>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</si>
  <si>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</si>
  <si>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</si>
  <si>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</si>
  <si>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</si>
  <si>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</si>
  <si>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</si>
  <si>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</si>
  <si>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</si>
  <si>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</si>
  <si>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</si>
  <si>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</si>
  <si>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</si>
  <si>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</si>
  <si>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</si>
  <si>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</si>
  <si>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</si>
  <si>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</si>
  <si>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</si>
  <si>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</si>
  <si>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</si>
  <si>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</si>
  <si>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</si>
  <si>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</si>
  <si>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</si>
  <si>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</si>
  <si>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</si>
  <si>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</si>
  <si>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</si>
  <si>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</si>
  <si>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</si>
  <si>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</si>
  <si>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</si>
  <si>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</si>
  <si>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</si>
  <si>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</si>
  <si>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</si>
  <si>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</si>
  <si>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</si>
  <si>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</si>
  <si>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</si>
  <si>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</si>
  <si>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</si>
  <si>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</si>
  <si>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</si>
  <si>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</si>
  <si>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</si>
  <si>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</si>
  <si>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</si>
  <si>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</si>
  <si>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</si>
  <si>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</si>
  <si>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</si>
  <si>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</si>
  <si>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</si>
  <si>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</si>
  <si>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</si>
  <si>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</si>
  <si>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</si>
  <si>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</si>
  <si>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</si>
  <si>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</si>
  <si>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</si>
  <si>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</si>
  <si>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</si>
  <si>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</si>
  <si>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</si>
  <si>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</si>
  <si>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</si>
  <si>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</si>
  <si>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</si>
  <si>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</si>
  <si>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</si>
  <si>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</si>
  <si>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</si>
  <si>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</si>
  <si>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</si>
  <si>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</si>
  <si>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</si>
  <si>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</si>
  <si>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</si>
  <si>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</si>
  <si>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</si>
  <si>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</si>
  <si>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</si>
  <si>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</si>
  <si>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</si>
  <si>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</si>
  <si>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</si>
  <si>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</si>
  <si>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</si>
  <si>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</si>
  <si>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</si>
  <si>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</si>
  <si>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</si>
  <si>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</si>
  <si>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</si>
  <si>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</si>
  <si>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</si>
  <si>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</si>
  <si>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</si>
  <si>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</si>
  <si>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</si>
  <si>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</si>
  <si>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</si>
  <si>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</si>
  <si>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</si>
  <si>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</si>
  <si>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</si>
  <si>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</si>
  <si>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</si>
  <si>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</si>
  <si>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</si>
  <si>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</si>
  <si>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</si>
  <si>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</si>
  <si>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</si>
  <si>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</si>
  <si>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</si>
  <si>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</si>
  <si>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</si>
  <si>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</si>
  <si>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</si>
  <si>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</si>
  <si>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</si>
  <si>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</si>
  <si>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</si>
  <si>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</si>
  <si>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</si>
  <si>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</si>
  <si>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</si>
  <si>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</si>
  <si>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</si>
  <si>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</si>
  <si>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</si>
  <si>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</si>
  <si>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</si>
  <si>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</si>
  <si>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</si>
  <si>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</si>
  <si>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</si>
  <si>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</si>
  <si>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</si>
  <si>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</si>
  <si>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</si>
  <si>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</si>
  <si>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</si>
  <si>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</si>
  <si>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</si>
  <si>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</si>
  <si>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</si>
  <si>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</si>
  <si>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</si>
  <si>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</si>
  <si>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</si>
  <si>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</si>
  <si>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</si>
  <si>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</si>
  <si>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</si>
  <si>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</si>
  <si>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</si>
  <si>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</si>
  <si>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</si>
  <si>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</si>
  <si>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</si>
  <si>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</si>
  <si>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</si>
  <si>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</si>
  <si>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</si>
  <si>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</si>
  <si>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</si>
  <si>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</si>
  <si>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</si>
  <si>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</si>
  <si>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</si>
  <si>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</si>
  <si>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</si>
  <si>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</si>
  <si>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</si>
  <si>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</si>
  <si>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</si>
  <si>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</si>
  <si>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</si>
  <si>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</si>
  <si>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</si>
  <si>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</si>
  <si>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</si>
  <si>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</si>
  <si>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</si>
  <si>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</si>
  <si>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</si>
  <si>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</si>
  <si>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</si>
  <si>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</si>
  <si>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</si>
  <si>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</si>
  <si>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</si>
  <si>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</si>
  <si>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</si>
  <si>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</si>
  <si>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</si>
  <si>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</si>
  <si>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</si>
  <si>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</si>
  <si>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</si>
  <si>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</si>
  <si>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</si>
  <si>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</si>
  <si>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</si>
  <si>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</si>
  <si>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</si>
  <si>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</si>
  <si>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</si>
  <si>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</si>
  <si>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</si>
  <si>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</si>
  <si>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</si>
  <si>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</si>
  <si>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</si>
  <si>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</si>
  <si>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</si>
  <si>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</si>
  <si>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</si>
  <si>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</si>
  <si>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</si>
  <si>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</si>
  <si>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</si>
  <si>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</si>
  <si>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</si>
  <si>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</si>
  <si>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</si>
  <si>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</si>
  <si>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</si>
  <si>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</si>
  <si>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</si>
  <si>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</si>
  <si>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</si>
  <si>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</si>
  <si>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</si>
  <si>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</si>
  <si>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</si>
  <si>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</si>
  <si>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</si>
  <si>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</si>
  <si>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</si>
  <si>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</si>
  <si>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</si>
  <si>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</si>
  <si>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</si>
  <si>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</si>
  <si>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</si>
  <si>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</si>
  <si>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</si>
  <si>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</si>
  <si>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</si>
  <si>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</si>
  <si>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</si>
  <si>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</si>
  <si>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</si>
  <si>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</si>
  <si>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</si>
  <si>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</si>
  <si>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</si>
  <si>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</si>
  <si>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</si>
  <si>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</si>
  <si>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</si>
  <si>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</si>
  <si>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</si>
  <si>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</si>
  <si>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</si>
  <si>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</si>
  <si>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</si>
  <si>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</si>
  <si>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</si>
  <si>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</si>
  <si>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</si>
  <si>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</si>
  <si>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</si>
  <si>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</si>
  <si>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</si>
  <si>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</si>
  <si>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</si>
  <si>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</si>
  <si>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</si>
  <si>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</si>
  <si>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</si>
  <si>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</si>
  <si>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</si>
  <si>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</si>
  <si>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</si>
  <si>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</si>
  <si>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</si>
  <si>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</si>
  <si>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</si>
  <si>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</si>
  <si>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</si>
  <si>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</si>
  <si>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</si>
  <si>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</si>
  <si>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</si>
  <si>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</si>
  <si>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</si>
  <si>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</si>
  <si>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</si>
  <si>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</si>
  <si>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</si>
  <si>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</si>
  <si>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</si>
  <si>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</si>
  <si>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</si>
  <si>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</si>
  <si>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</si>
  <si>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</si>
  <si>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</si>
  <si>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</si>
  <si>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</si>
  <si>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</si>
  <si>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</si>
  <si>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</si>
  <si>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</si>
  <si>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</si>
  <si>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</si>
  <si>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</si>
  <si>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</si>
  <si>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</si>
  <si>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</si>
  <si>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</si>
  <si>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</si>
  <si>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</si>
  <si>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</si>
  <si>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</si>
  <si>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</si>
  <si>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</si>
  <si>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</si>
  <si>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</si>
  <si>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</si>
  <si>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</si>
  <si>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</si>
  <si>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</si>
  <si>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</si>
  <si>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</si>
  <si>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</si>
  <si>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</si>
  <si>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</si>
  <si>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</si>
  <si>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</si>
  <si>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</si>
  <si>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</si>
  <si>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</si>
  <si>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</si>
  <si>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</si>
  <si>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</si>
  <si>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</si>
  <si>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</si>
  <si>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</si>
  <si>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</si>
  <si>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</si>
  <si>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</si>
  <si>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</si>
  <si>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</si>
  <si>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</si>
  <si>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</si>
  <si>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</si>
  <si>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</si>
  <si>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</si>
  <si>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</si>
  <si>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</si>
  <si>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</si>
  <si>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</si>
  <si>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</si>
  <si>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</si>
  <si>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</si>
  <si>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</si>
  <si>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</si>
  <si>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</si>
  <si>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</si>
  <si>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</si>
  <si>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</si>
  <si>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</si>
  <si>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</si>
  <si>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</si>
  <si>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</si>
  <si>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</si>
  <si>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</si>
  <si>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</si>
  <si>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</si>
  <si>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</si>
  <si>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</si>
  <si>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</si>
  <si>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</si>
  <si>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</si>
  <si>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</si>
  <si>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</si>
  <si>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</si>
  <si>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</si>
  <si>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</si>
  <si>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</si>
  <si>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</si>
  <si>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</si>
  <si>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</si>
  <si>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</si>
  <si>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</si>
  <si>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</si>
  <si>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</si>
  <si>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</si>
  <si>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</si>
  <si>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</si>
  <si>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</si>
  <si>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</si>
  <si>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</si>
  <si>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</si>
  <si>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</si>
  <si>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</si>
  <si>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</si>
  <si>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</si>
  <si>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</si>
  <si>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</si>
  <si>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</si>
  <si>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</si>
  <si>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</si>
  <si>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</si>
  <si>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</si>
  <si>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</si>
  <si>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</si>
  <si>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</si>
  <si>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</si>
  <si>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</si>
  <si>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</si>
  <si>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</si>
  <si>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</si>
  <si>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</si>
  <si>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</si>
  <si>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</si>
  <si>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</si>
  <si>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</si>
  <si>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</si>
  <si>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</si>
  <si>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</si>
  <si>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</si>
  <si>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</si>
  <si>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</si>
  <si>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</si>
  <si>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</si>
  <si>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</si>
  <si>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</si>
  <si>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</si>
  <si>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</si>
  <si>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</si>
  <si>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</si>
  <si>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</si>
  <si>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</si>
  <si>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</si>
  <si>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</si>
  <si>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</si>
  <si>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</si>
  <si>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</si>
  <si>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</si>
  <si>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</si>
  <si>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</si>
  <si>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</si>
  <si>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</si>
  <si>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</si>
  <si>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</si>
  <si>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</si>
  <si>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</si>
  <si>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</si>
  <si>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</si>
  <si>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</si>
  <si>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</si>
  <si>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</si>
  <si>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</si>
  <si>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</si>
  <si>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</si>
  <si>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</si>
  <si>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</si>
  <si>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</si>
  <si>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</si>
  <si>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</si>
  <si>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</si>
  <si>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</si>
  <si>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</si>
  <si>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</si>
  <si>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</si>
  <si>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</si>
  <si>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</si>
  <si>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</si>
  <si>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</si>
  <si>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</si>
  <si>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</si>
  <si>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</si>
  <si>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</si>
  <si>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</si>
  <si>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</si>
  <si>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</si>
  <si>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</si>
  <si>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</si>
  <si>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</si>
  <si>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</si>
  <si>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</si>
  <si>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</si>
  <si>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</si>
  <si>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</si>
  <si>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</si>
  <si>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</si>
  <si>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</si>
  <si>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</si>
  <si>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</si>
  <si>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</si>
  <si>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</si>
  <si>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</si>
  <si>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</si>
  <si>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</si>
  <si>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</si>
  <si>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</si>
  <si>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</si>
  <si>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</si>
  <si>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</si>
  <si>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</si>
  <si>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</si>
  <si>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</si>
  <si>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</si>
  <si>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</si>
  <si>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</si>
  <si>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</si>
  <si>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</si>
  <si>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</si>
  <si>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</si>
  <si>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</si>
  <si>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</si>
  <si>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</si>
  <si>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</si>
  <si>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</si>
  <si>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</si>
  <si>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</si>
  <si>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</si>
  <si>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</si>
  <si>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</si>
  <si>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</si>
  <si>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</si>
  <si>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</si>
  <si>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</si>
  <si>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</si>
  <si>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</si>
  <si>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</si>
  <si>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</si>
  <si>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</si>
  <si>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</si>
  <si>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</si>
  <si>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</si>
  <si>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</si>
  <si>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</si>
  <si>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</si>
  <si>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</si>
  <si>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</si>
  <si>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</si>
  <si>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</si>
  <si>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</si>
  <si>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</si>
  <si>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</si>
  <si>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</si>
  <si>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</si>
  <si>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</si>
  <si>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</si>
  <si>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</si>
  <si>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</si>
  <si>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</si>
  <si>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</si>
  <si>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</si>
  <si>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</si>
  <si>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</si>
  <si>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</si>
  <si>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</si>
  <si>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</si>
  <si>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</si>
  <si>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</si>
  <si>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</si>
  <si>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</si>
  <si>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</si>
  <si>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</si>
  <si>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</si>
  <si>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</si>
  <si>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</si>
  <si>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</si>
  <si>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</si>
  <si>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</si>
  <si>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</si>
  <si>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</si>
  <si>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</si>
  <si>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</si>
  <si>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</si>
  <si>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</si>
  <si>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</si>
  <si>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</si>
  <si>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</si>
  <si>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</si>
  <si>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</si>
  <si>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</si>
  <si>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</si>
  <si>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</si>
  <si>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</si>
  <si>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</si>
  <si>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</si>
  <si>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</si>
  <si>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</si>
  <si>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</si>
  <si>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</si>
  <si>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</si>
  <si>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</si>
  <si>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</si>
  <si>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</si>
  <si>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</si>
  <si>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</si>
  <si>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</si>
  <si>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</si>
  <si>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</si>
  <si>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</si>
  <si>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</si>
  <si>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</si>
  <si>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</si>
  <si>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</si>
  <si>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</si>
  <si>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</si>
  <si>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</si>
  <si>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</si>
  <si>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</si>
  <si>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</si>
  <si>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</si>
  <si>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</si>
  <si>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</si>
  <si>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</si>
  <si>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</si>
  <si>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</si>
  <si>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</si>
  <si>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</si>
  <si>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</si>
  <si>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</si>
  <si>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</si>
  <si>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</si>
  <si>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</si>
  <si>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</si>
  <si>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</si>
  <si>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</si>
  <si>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</si>
  <si>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</si>
  <si>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</si>
  <si>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</si>
  <si>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</si>
  <si>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</si>
  <si>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</si>
  <si>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</si>
  <si>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</si>
  <si>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</si>
  <si>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</si>
  <si>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</si>
  <si>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</si>
  <si>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</si>
  <si>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</si>
  <si>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</si>
  <si>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</si>
  <si>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</si>
  <si>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</si>
  <si>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</si>
  <si>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</si>
  <si>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</si>
  <si>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</si>
  <si>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</si>
  <si>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</si>
  <si>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</si>
  <si>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</si>
  <si>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</si>
  <si>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</si>
  <si>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</si>
  <si>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</si>
  <si>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</si>
  <si>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</si>
  <si>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</si>
  <si>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</si>
  <si>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</si>
  <si>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</si>
  <si>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</si>
  <si>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</si>
  <si>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</si>
  <si>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</si>
  <si>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</si>
  <si>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</si>
  <si>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</si>
  <si>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</si>
  <si>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</si>
  <si>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</si>
  <si>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</si>
  <si>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</si>
  <si>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</si>
  <si>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</si>
  <si>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</si>
  <si>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</si>
  <si>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</si>
  <si>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</si>
  <si>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</si>
  <si>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</si>
  <si>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</si>
  <si>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</si>
  <si>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</si>
  <si>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</si>
  <si>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</si>
  <si>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</si>
  <si>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</si>
  <si>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</si>
  <si>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</si>
  <si>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</si>
  <si>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</si>
  <si>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</si>
  <si>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</si>
  <si>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</si>
  <si>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</si>
  <si>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</si>
  <si>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</si>
  <si>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</si>
  <si>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</si>
  <si>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</si>
  <si>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</si>
  <si>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</si>
  <si>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</si>
  <si>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</si>
  <si>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</si>
  <si>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</si>
  <si>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</si>
  <si>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</si>
  <si>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</si>
  <si>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</si>
  <si>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</si>
  <si>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</si>
  <si>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</si>
  <si>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</si>
  <si>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</si>
  <si>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</si>
  <si>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</si>
  <si>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</si>
  <si>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</si>
  <si>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</si>
  <si>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</si>
  <si>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</si>
  <si>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</si>
  <si>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</si>
  <si>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</si>
  <si>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</si>
  <si>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</si>
  <si>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</si>
  <si>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</si>
  <si>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</si>
  <si>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</si>
  <si>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</si>
  <si>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</si>
  <si>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</si>
  <si>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</si>
  <si>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</si>
  <si>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</si>
  <si>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</si>
  <si>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</si>
  <si>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</si>
  <si>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</si>
  <si>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</si>
  <si>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</si>
  <si>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</si>
  <si>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</si>
  <si>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</si>
  <si>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</si>
  <si>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</si>
  <si>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</si>
  <si>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</si>
  <si>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</si>
  <si>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</si>
  <si>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</si>
  <si>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</si>
  <si>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</si>
  <si>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</si>
  <si>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</si>
  <si>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</si>
  <si>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</si>
  <si>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</si>
  <si>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</si>
  <si>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</si>
  <si>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</si>
  <si>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</si>
  <si>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</si>
  <si>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</si>
  <si>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</si>
  <si>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</si>
  <si>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</si>
  <si>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</si>
  <si>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</si>
  <si>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</si>
  <si>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</si>
  <si>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</si>
  <si>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</si>
  <si>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</si>
  <si>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</si>
  <si>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</si>
  <si>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</si>
  <si>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</si>
  <si>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</si>
  <si>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</si>
  <si>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</si>
  <si>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</si>
  <si>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</si>
  <si>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</si>
  <si>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</si>
  <si>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</si>
  <si>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</si>
  <si>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</si>
  <si>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</si>
  <si>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</si>
  <si>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</si>
  <si>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</si>
  <si>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</si>
  <si>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</si>
  <si>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</si>
  <si>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</si>
  <si>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</si>
  <si>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</si>
  <si>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</si>
  <si>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</si>
  <si>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</si>
  <si>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</si>
  <si>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</si>
  <si>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</si>
  <si>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</si>
  <si>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</si>
  <si>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</si>
  <si>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</si>
  <si>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</si>
  <si>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</si>
  <si>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</si>
  <si>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</si>
  <si>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</si>
  <si>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</si>
  <si>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</si>
  <si>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</si>
  <si>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</si>
  <si>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</si>
  <si>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</si>
  <si>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</si>
  <si>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</si>
  <si>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</si>
  <si>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</si>
  <si>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</si>
  <si>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</si>
  <si>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</si>
  <si>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</si>
  <si>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</si>
  <si>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</si>
  <si>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</si>
  <si>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</si>
  <si>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</si>
  <si>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</si>
  <si>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</si>
  <si>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</si>
  <si>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</si>
  <si>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</si>
  <si>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</si>
  <si>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</si>
  <si>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</si>
  <si>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</si>
  <si>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</si>
  <si>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</si>
  <si>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</si>
  <si>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</si>
  <si>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</si>
  <si>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</si>
  <si>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</si>
  <si>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</si>
  <si>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</si>
  <si>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</si>
  <si>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</si>
  <si>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</si>
  <si>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</si>
  <si>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</si>
  <si>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</si>
  <si>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</si>
  <si>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</si>
  <si>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</si>
  <si>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</si>
  <si>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</si>
  <si>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</si>
  <si>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</si>
  <si>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</si>
  <si>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</si>
  <si>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</si>
  <si>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</si>
  <si>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</si>
  <si>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</si>
  <si>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</si>
  <si>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</si>
  <si>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</si>
  <si>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</si>
  <si>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</si>
  <si>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</si>
  <si>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</si>
  <si>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</si>
  <si>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</si>
  <si>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</si>
  <si>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</si>
  <si>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</si>
  <si>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</si>
  <si>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</si>
  <si>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</si>
  <si>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</si>
  <si>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</si>
  <si>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</si>
  <si>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</si>
  <si>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</si>
  <si>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</si>
  <si>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</si>
  <si>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</si>
  <si>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</si>
  <si>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</si>
  <si>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</si>
  <si>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</si>
  <si>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</si>
  <si>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</si>
  <si>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</si>
  <si>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</si>
  <si>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</si>
  <si>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</si>
  <si>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</si>
  <si>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</si>
  <si>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</si>
  <si>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</si>
  <si>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</si>
  <si>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</si>
  <si>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</si>
  <si>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</si>
  <si>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</si>
  <si>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</si>
  <si>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</si>
  <si>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</si>
  <si>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</si>
  <si>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</si>
  <si>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</si>
  <si>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</si>
  <si>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</si>
  <si>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</si>
  <si>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</si>
  <si>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</si>
  <si>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</si>
  <si>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</si>
  <si>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</si>
  <si>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</si>
  <si>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</si>
  <si>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</si>
  <si>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</si>
  <si>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</si>
  <si>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</si>
  <si>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</si>
  <si>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</si>
  <si>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</si>
  <si>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</si>
  <si>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</si>
  <si>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</si>
  <si>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</si>
  <si>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</si>
  <si>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</si>
  <si>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</si>
  <si>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</si>
  <si>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</si>
  <si>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</si>
  <si>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</si>
  <si>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</si>
  <si>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</si>
  <si>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</si>
  <si>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</si>
  <si>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</si>
  <si>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</si>
  <si>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</si>
  <si>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</si>
  <si>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</si>
  <si>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</si>
  <si>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</si>
  <si>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</si>
  <si>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</si>
  <si>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</si>
  <si>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</si>
  <si>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</si>
  <si>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</si>
  <si>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</si>
  <si>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</si>
  <si>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</si>
  <si>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</si>
  <si>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</si>
  <si>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</si>
  <si>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</si>
  <si>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</si>
  <si>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</si>
  <si>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</si>
  <si>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</si>
  <si>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</si>
  <si>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</si>
  <si>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</si>
  <si>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</si>
  <si>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</si>
  <si>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</si>
  <si>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</si>
  <si>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</si>
  <si>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</si>
  <si>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</si>
  <si>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</si>
  <si>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</si>
  <si>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</si>
  <si>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</si>
  <si>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</si>
  <si>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</si>
  <si>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</si>
  <si>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</si>
  <si>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</si>
  <si>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</si>
  <si>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</si>
  <si>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</si>
  <si>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</si>
  <si>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</si>
  <si>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</si>
  <si>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</si>
  <si>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</si>
  <si>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</si>
  <si>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</si>
  <si>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</si>
  <si>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</si>
  <si>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</si>
  <si>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</si>
  <si>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</si>
  <si>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</si>
  <si>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</si>
  <si>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</si>
  <si>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</si>
  <si>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</si>
  <si>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</si>
  <si>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</si>
  <si>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</si>
  <si>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</si>
  <si>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</si>
  <si>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</si>
  <si>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</si>
  <si>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</si>
  <si>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</si>
  <si>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</si>
  <si>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</si>
  <si>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</si>
  <si>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</si>
  <si>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</si>
  <si>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</si>
  <si>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</si>
  <si>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</si>
  <si>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</si>
  <si>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</si>
  <si>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</si>
  <si>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</si>
  <si>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</si>
  <si>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</si>
  <si>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</si>
  <si>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</si>
  <si>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</si>
  <si>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</si>
  <si>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</si>
  <si>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</si>
  <si>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</si>
  <si>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</si>
  <si>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</si>
  <si>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</si>
  <si>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</si>
  <si>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</si>
  <si>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</si>
  <si>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</si>
  <si>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</si>
  <si>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</si>
  <si>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</si>
  <si>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</si>
  <si>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</si>
  <si>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</si>
  <si>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</si>
  <si>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</si>
  <si>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</si>
  <si>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</si>
  <si>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</si>
  <si>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</si>
  <si>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</si>
  <si>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</si>
  <si>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</si>
  <si>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</si>
  <si>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</si>
  <si>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</si>
  <si>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</si>
  <si>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</si>
  <si>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</si>
  <si>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</si>
  <si>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</si>
  <si>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</si>
  <si>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</si>
  <si>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</si>
  <si>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</si>
  <si>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</si>
  <si>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</si>
  <si>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</si>
  <si>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</si>
  <si>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</si>
  <si>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</si>
  <si>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</si>
  <si>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</si>
  <si>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</si>
  <si>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</si>
  <si>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</si>
  <si>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</si>
  <si>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</si>
  <si>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</si>
  <si>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</si>
  <si>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</si>
  <si>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</si>
  <si>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</si>
  <si>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</si>
  <si>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</si>
  <si>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</si>
  <si>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</si>
  <si>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</si>
  <si>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</si>
  <si>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</si>
  <si>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</si>
  <si>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</si>
  <si>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</si>
  <si>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</si>
  <si>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</si>
  <si>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</si>
  <si>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</si>
  <si>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</si>
  <si>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</si>
  <si>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</si>
  <si>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</si>
  <si>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</si>
  <si>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</si>
  <si>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</si>
  <si>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</si>
  <si>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</si>
  <si>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</si>
  <si>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</si>
  <si>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</si>
  <si>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</si>
  <si>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</si>
  <si>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</si>
  <si>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</si>
  <si>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</si>
  <si>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</si>
  <si>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</si>
  <si>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</si>
  <si>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</si>
  <si>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</si>
  <si>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</si>
  <si>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</si>
  <si>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</si>
  <si>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</si>
  <si>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</si>
  <si>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</si>
  <si>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</si>
  <si>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</si>
  <si>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</si>
  <si>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</si>
  <si>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</si>
  <si>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</si>
  <si>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</si>
  <si>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</si>
  <si>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</si>
  <si>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</si>
  <si>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</si>
  <si>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</si>
  <si>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</si>
  <si>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</si>
  <si>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</si>
  <si>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</si>
  <si>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</si>
  <si>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</si>
  <si>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</si>
  <si>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</si>
  <si>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</si>
  <si>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</si>
  <si>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</si>
  <si>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</si>
  <si>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</si>
  <si>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</si>
  <si>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</si>
  <si>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</si>
  <si>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</si>
  <si>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</si>
  <si>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</si>
  <si>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</si>
  <si>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</si>
  <si>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</si>
  <si>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</si>
  <si>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</si>
  <si>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</si>
  <si>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</si>
  <si>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</si>
  <si>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</si>
  <si>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</si>
  <si>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</si>
  <si>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</si>
  <si>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</si>
  <si>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</si>
  <si>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</si>
  <si>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</si>
  <si>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</si>
  <si>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</si>
  <si>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</si>
  <si>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</si>
  <si>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</si>
  <si>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</si>
  <si>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</si>
  <si>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</si>
  <si>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</si>
  <si>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</si>
  <si>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</si>
  <si>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</si>
  <si>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</si>
  <si>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</si>
  <si>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</si>
  <si>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</si>
  <si>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</si>
  <si>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</si>
  <si>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</si>
  <si>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</si>
  <si>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</si>
  <si>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</si>
  <si>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</si>
  <si>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</si>
  <si>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</si>
  <si>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</si>
  <si>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</si>
  <si>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</si>
  <si>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</si>
  <si>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</si>
  <si>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</si>
  <si>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</si>
  <si>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</si>
  <si>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</si>
  <si>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</si>
  <si>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</si>
  <si>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</si>
  <si>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</si>
  <si>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</si>
  <si>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</si>
  <si>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</si>
  <si>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</si>
  <si>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</si>
  <si>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</si>
  <si>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</si>
  <si>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</si>
  <si>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</si>
  <si>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</si>
  <si>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</si>
  <si>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</si>
  <si>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</si>
  <si>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</si>
  <si>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</si>
  <si>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</si>
  <si>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</si>
  <si>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</si>
  <si>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</si>
  <si>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</si>
  <si>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</si>
  <si>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</si>
  <si>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</si>
  <si>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</si>
  <si>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</si>
  <si>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</si>
  <si>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</si>
  <si>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</si>
  <si>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</si>
  <si>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</si>
  <si>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</si>
  <si>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</si>
  <si>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</si>
  <si>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</si>
  <si>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</si>
  <si>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</si>
  <si>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</si>
  <si>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</si>
  <si>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</si>
  <si>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</si>
  <si>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</si>
  <si>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</si>
  <si>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</si>
  <si>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</si>
  <si>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</si>
  <si>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</si>
  <si>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</si>
  <si>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</si>
  <si>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</si>
  <si>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</si>
  <si>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</si>
  <si>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</si>
  <si>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</si>
  <si>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</si>
  <si>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</si>
  <si>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</si>
  <si>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</si>
  <si>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</si>
  <si>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</si>
  <si>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</si>
  <si>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</si>
  <si>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</si>
  <si>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</si>
  <si>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</si>
  <si>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</si>
  <si>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</si>
  <si>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</si>
  <si>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</si>
  <si>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</si>
  <si>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</si>
  <si>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</si>
  <si>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</si>
  <si>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</si>
  <si>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</si>
  <si>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</si>
  <si>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</si>
  <si>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</si>
  <si>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</si>
  <si>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</si>
  <si>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</si>
  <si>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</si>
  <si>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</si>
  <si>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</si>
  <si>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</si>
  <si>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</si>
  <si>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</si>
  <si>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</si>
  <si>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</si>
  <si>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</si>
  <si>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</si>
  <si>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</si>
  <si>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</si>
  <si>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</si>
  <si>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</si>
  <si>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</si>
  <si>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</si>
  <si>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</si>
  <si>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</si>
  <si>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</si>
  <si>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</si>
  <si>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</si>
  <si>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</si>
  <si>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</si>
  <si>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</si>
  <si>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</si>
  <si>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</si>
  <si>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</si>
  <si>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</si>
  <si>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</si>
  <si>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</si>
  <si>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</si>
  <si>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</si>
  <si>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</si>
  <si>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</si>
  <si>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</si>
  <si>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</si>
  <si>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</si>
  <si>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</si>
  <si>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</si>
  <si>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</si>
  <si>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</si>
  <si>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</si>
  <si>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</si>
  <si>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</si>
  <si>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</si>
  <si>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</si>
  <si>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</si>
  <si>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</si>
  <si>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</si>
  <si>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</si>
  <si>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</si>
  <si>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</si>
  <si>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</si>
  <si>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</si>
  <si>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</si>
  <si>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</si>
  <si>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</si>
  <si>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</si>
  <si>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</si>
  <si>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</si>
  <si>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</si>
  <si>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</si>
  <si>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</si>
  <si>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</si>
  <si>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</si>
  <si>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</si>
  <si>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</si>
  <si>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</si>
  <si>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</si>
  <si>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</si>
  <si>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</si>
  <si>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</si>
  <si>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</si>
  <si>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</si>
  <si>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</si>
  <si>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</si>
  <si>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</si>
  <si>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</si>
  <si>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</si>
  <si>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</si>
  <si>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</si>
  <si>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</si>
  <si>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</si>
  <si>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</si>
  <si>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</si>
  <si>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</si>
  <si>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</si>
  <si>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</si>
  <si>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</si>
  <si>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</si>
  <si>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</si>
  <si>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</si>
  <si>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</si>
  <si>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</si>
  <si>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</si>
  <si>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</si>
  <si>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</si>
  <si>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</si>
  <si>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</si>
  <si>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</si>
  <si>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</si>
  <si>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</si>
  <si>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</si>
  <si>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</si>
  <si>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</si>
  <si>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</si>
  <si>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</si>
  <si>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</si>
  <si>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</si>
  <si>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</si>
  <si>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</si>
  <si>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</si>
  <si>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</si>
  <si>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</si>
  <si>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</si>
  <si>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</si>
  <si>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</si>
  <si>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</si>
  <si>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</si>
  <si>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</si>
  <si>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</si>
  <si>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</si>
  <si>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</si>
  <si>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</si>
  <si>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</si>
  <si>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</si>
  <si>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</si>
  <si>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</si>
  <si>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</si>
  <si>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</si>
  <si>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</si>
  <si>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</si>
  <si>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</si>
  <si>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</si>
  <si>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</si>
  <si>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</si>
  <si>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</si>
  <si>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</si>
  <si>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</si>
  <si>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</si>
  <si>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</si>
  <si>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</si>
  <si>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</si>
  <si>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</si>
  <si>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</si>
  <si>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</si>
  <si>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</si>
  <si>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</si>
  <si>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</si>
  <si>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</si>
  <si>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</si>
  <si>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</si>
  <si>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</si>
  <si>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</si>
  <si>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</si>
  <si>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</si>
  <si>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</si>
  <si>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</si>
  <si>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</si>
  <si>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</si>
  <si>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</si>
  <si>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</si>
  <si>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</si>
  <si>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</si>
  <si>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</si>
  <si>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</si>
  <si>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</si>
  <si>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</si>
  <si>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</si>
  <si>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</si>
  <si>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</si>
  <si>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</si>
  <si>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</si>
  <si>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</si>
  <si>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</si>
  <si>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</si>
  <si>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</si>
  <si>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</si>
  <si>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</si>
  <si>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</si>
  <si>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</si>
  <si>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</si>
  <si>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</si>
  <si>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</si>
  <si>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</si>
  <si>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</si>
  <si>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</si>
  <si>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</si>
  <si>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</si>
  <si>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</si>
  <si>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</si>
  <si>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</si>
  <si>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</si>
  <si>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</si>
  <si>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</si>
  <si>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</si>
  <si>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</si>
  <si>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</si>
  <si>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</si>
  <si>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</si>
  <si>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</si>
  <si>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</si>
  <si>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</si>
  <si>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</si>
  <si>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</si>
  <si>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</si>
  <si>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</si>
  <si>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</si>
  <si>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</si>
  <si>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</si>
  <si>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</si>
  <si>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</si>
  <si>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</si>
  <si>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</si>
  <si>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</si>
  <si>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</si>
  <si>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</si>
  <si>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</si>
  <si>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</si>
  <si>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</si>
  <si>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</si>
  <si>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</si>
  <si>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</si>
  <si>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</si>
  <si>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</si>
  <si>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</si>
  <si>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</si>
  <si>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</si>
  <si>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</si>
  <si>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</si>
  <si>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</si>
  <si>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</si>
  <si>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</si>
  <si>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</si>
  <si>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</si>
  <si>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</si>
  <si>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</si>
  <si>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</si>
  <si>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</si>
  <si>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</si>
  <si>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</si>
  <si>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</si>
  <si>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</si>
  <si>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</si>
  <si>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</si>
  <si>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</si>
  <si>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</si>
  <si>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</si>
  <si>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</si>
  <si>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</si>
  <si>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</si>
  <si>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</si>
  <si>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</si>
  <si>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</si>
  <si>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</si>
  <si>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</si>
  <si>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</si>
  <si>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</si>
  <si>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</si>
  <si>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</si>
  <si>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</si>
  <si>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</si>
  <si>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</si>
  <si>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</si>
  <si>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</si>
  <si>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</si>
  <si>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</si>
  <si>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</si>
  <si>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</si>
  <si>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</si>
  <si>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</si>
  <si>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</si>
  <si>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</si>
  <si>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</si>
  <si>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</si>
  <si>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</si>
  <si>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</si>
  <si>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</si>
  <si>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</si>
  <si>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</si>
  <si>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</si>
  <si>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</si>
  <si>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</si>
  <si>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</si>
  <si>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</si>
  <si>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</si>
  <si>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</si>
  <si>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</si>
  <si>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</si>
  <si>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</si>
  <si>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</si>
  <si>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</si>
  <si>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</si>
  <si>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</si>
  <si>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</si>
  <si>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</si>
  <si>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</si>
  <si>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</si>
  <si>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</si>
  <si>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</si>
  <si>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</si>
  <si>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</si>
  <si>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</si>
  <si>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</si>
  <si>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</si>
  <si>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</si>
  <si>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</si>
  <si>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</si>
  <si>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</si>
  <si>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</si>
  <si>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</si>
  <si>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</si>
  <si>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</si>
  <si>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</si>
  <si>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</si>
  <si>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</si>
  <si>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</si>
  <si>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</si>
  <si>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</si>
  <si>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</si>
  <si>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</si>
  <si>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</si>
  <si>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</si>
  <si>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</si>
  <si>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</si>
  <si>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</si>
  <si>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</si>
  <si>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</si>
  <si>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</si>
  <si>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</si>
  <si>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</si>
  <si>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</si>
  <si>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</si>
  <si>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</si>
  <si>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</si>
  <si>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</si>
  <si>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</si>
  <si>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</si>
  <si>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</si>
  <si>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</si>
  <si>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</si>
  <si>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</si>
  <si>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</si>
  <si>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</si>
  <si>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</si>
  <si>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</si>
  <si>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</si>
  <si>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</si>
  <si>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</si>
  <si>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</si>
  <si>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</si>
  <si>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</si>
  <si>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</si>
  <si>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</si>
  <si>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</si>
  <si>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</si>
  <si>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</si>
  <si>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</si>
  <si>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</si>
  <si>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</si>
  <si>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</si>
  <si>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</si>
  <si>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</si>
  <si>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</si>
  <si>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</si>
  <si>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</si>
  <si>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</si>
  <si>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</si>
  <si>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</si>
  <si>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</si>
  <si>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</si>
  <si>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</si>
  <si>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</si>
  <si>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</si>
  <si>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</si>
  <si>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</si>
  <si>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</si>
  <si>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</si>
  <si>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</si>
  <si>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</si>
  <si>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</si>
  <si>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</si>
  <si>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</si>
  <si>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</si>
  <si>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</si>
  <si>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</si>
  <si>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</si>
  <si>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</si>
  <si>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</si>
  <si>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</si>
  <si>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</si>
  <si>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</si>
  <si>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</si>
  <si>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</si>
  <si>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</si>
  <si>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</si>
  <si>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</si>
  <si>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</si>
  <si>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</si>
  <si>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</si>
  <si>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</si>
  <si>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</si>
  <si>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</si>
  <si>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</si>
  <si>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</si>
  <si>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</si>
  <si>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</si>
  <si>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</si>
  <si>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</si>
  <si>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</si>
  <si>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</si>
  <si>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</si>
  <si>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</si>
  <si>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</si>
  <si>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</si>
  <si>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</si>
  <si>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</si>
  <si>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</si>
  <si>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</si>
  <si>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</si>
  <si>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</si>
  <si>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</si>
  <si>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</si>
  <si>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</si>
  <si>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</si>
  <si>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</si>
  <si>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</si>
  <si>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</si>
  <si>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</si>
  <si>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</si>
  <si>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</si>
  <si>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</si>
  <si>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</si>
  <si>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</si>
  <si>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</si>
  <si>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</si>
  <si>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</si>
  <si>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</si>
  <si>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</si>
  <si>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</si>
  <si>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</si>
  <si>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</si>
  <si>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</si>
  <si>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</si>
  <si>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</si>
  <si>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</si>
  <si>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</si>
  <si>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</si>
  <si>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</si>
  <si>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</si>
  <si>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</si>
  <si>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</si>
  <si>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</si>
  <si>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</si>
  <si>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</si>
  <si>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</si>
  <si>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</si>
  <si>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</si>
  <si>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</si>
  <si>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</si>
  <si>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</si>
  <si>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</si>
  <si>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</si>
  <si>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</si>
  <si>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</si>
  <si>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</si>
  <si>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</si>
  <si>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</si>
  <si>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</si>
  <si>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</si>
  <si>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</si>
  <si>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</si>
  <si>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</si>
  <si>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</si>
  <si>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</si>
  <si>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</si>
  <si>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</si>
  <si>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</si>
  <si>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</si>
  <si>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</si>
  <si>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</si>
  <si>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</si>
  <si>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</si>
  <si>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</si>
  <si>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</si>
  <si>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</si>
  <si>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</si>
  <si>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</si>
  <si>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</si>
  <si>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</si>
  <si>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</si>
  <si>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</si>
  <si>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</si>
  <si>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</si>
  <si>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</si>
  <si>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</si>
  <si>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</si>
  <si>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</si>
  <si>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</si>
  <si>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</si>
  <si>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</si>
  <si>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</si>
  <si>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</si>
  <si>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</si>
  <si>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</si>
  <si>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</si>
  <si>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</si>
  <si>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</si>
  <si>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</si>
  <si>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</si>
  <si>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</si>
  <si>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</si>
  <si>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</si>
  <si>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</si>
  <si>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</si>
  <si>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</si>
  <si>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</si>
  <si>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</si>
  <si>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</si>
  <si>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</si>
  <si>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</si>
  <si>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</si>
  <si>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</si>
  <si>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</si>
  <si>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</si>
  <si>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</si>
  <si>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</si>
  <si>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</si>
  <si>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</si>
  <si>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</si>
  <si>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</si>
  <si>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</si>
  <si>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</si>
  <si>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</si>
  <si>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</si>
  <si>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</si>
  <si>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</si>
  <si>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</si>
  <si>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</si>
  <si>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</si>
  <si>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</si>
  <si>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</si>
  <si>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</si>
  <si>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</si>
  <si>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</si>
  <si>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</si>
  <si>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</si>
  <si>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</si>
  <si>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</si>
  <si>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</si>
  <si>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</si>
  <si>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</si>
  <si>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</si>
  <si>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</si>
  <si>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</si>
  <si>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</si>
  <si>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</si>
  <si>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</si>
  <si>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</si>
  <si>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</si>
  <si>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</si>
  <si>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</si>
  <si>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</si>
  <si>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</si>
  <si>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</si>
  <si>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</si>
  <si>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</si>
  <si>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</si>
  <si>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</si>
  <si>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</si>
  <si>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</si>
  <si>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</si>
  <si>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</si>
  <si>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</si>
  <si>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</si>
  <si>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</si>
  <si>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</si>
  <si>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</si>
  <si>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</si>
  <si>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</si>
  <si>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</si>
  <si>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</si>
  <si>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</si>
  <si>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</si>
  <si>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</si>
  <si>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</si>
  <si>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</si>
  <si>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</si>
  <si>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</si>
  <si>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</si>
  <si>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</si>
  <si>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</si>
  <si>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</si>
  <si>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</si>
  <si>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</si>
  <si>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</si>
  <si>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</si>
  <si>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</si>
  <si>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</si>
  <si>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</si>
  <si>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</si>
  <si>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</si>
  <si>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</si>
  <si>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</si>
  <si>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</si>
  <si>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</si>
  <si>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</si>
  <si>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</si>
  <si>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</si>
  <si>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</si>
  <si>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</si>
  <si>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</si>
  <si>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</si>
  <si>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</si>
  <si>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</si>
  <si>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</si>
  <si>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</si>
  <si>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</si>
  <si>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</si>
  <si>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</si>
  <si>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</si>
  <si>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</si>
  <si>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</si>
  <si>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</si>
  <si>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</si>
  <si>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</si>
  <si>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</si>
  <si>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</si>
  <si>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</si>
  <si>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</si>
  <si>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</si>
  <si>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</si>
  <si>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</si>
  <si>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</si>
  <si>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</si>
  <si>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</si>
  <si>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</si>
  <si>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</si>
  <si>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</si>
  <si>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</si>
  <si>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</si>
  <si>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</si>
  <si>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</si>
  <si>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</si>
  <si>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</si>
  <si>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</si>
  <si>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</si>
  <si>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</si>
  <si>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</si>
  <si>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</si>
  <si>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</si>
  <si>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</si>
  <si>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</si>
  <si>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</si>
  <si>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</si>
  <si>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</si>
  <si>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</si>
  <si>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</si>
  <si>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</si>
  <si>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</si>
  <si>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</si>
  <si>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</si>
  <si>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</si>
  <si>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</si>
  <si>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</si>
  <si>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</si>
  <si>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</si>
  <si>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</si>
  <si>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</si>
  <si>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</si>
  <si>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</si>
  <si>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</si>
  <si>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</si>
  <si>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</si>
  <si>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</si>
  <si>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</si>
  <si>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</si>
  <si>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</si>
  <si>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</si>
  <si>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</si>
  <si>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</si>
  <si>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</si>
  <si>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</si>
  <si>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</si>
  <si>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</si>
  <si>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</si>
  <si>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</si>
  <si>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</si>
  <si>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</si>
  <si>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</si>
  <si>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</si>
  <si>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</si>
  <si>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</si>
  <si>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</si>
  <si>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</si>
  <si>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</si>
  <si>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</si>
  <si>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</si>
  <si>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</si>
  <si>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</si>
  <si>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</si>
  <si>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</si>
  <si>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</si>
  <si>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</si>
  <si>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</si>
  <si>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</si>
  <si>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</si>
  <si>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</si>
  <si>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</si>
  <si>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</si>
  <si>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</si>
  <si>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</si>
  <si>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</si>
  <si>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</si>
  <si>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</si>
  <si>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</si>
  <si>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</si>
  <si>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</si>
  <si>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</si>
  <si>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</si>
  <si>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</si>
  <si>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</si>
  <si>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</si>
  <si>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</si>
  <si>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</si>
  <si>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</si>
  <si>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</si>
  <si>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</si>
  <si>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</si>
  <si>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</si>
  <si>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</si>
  <si>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</si>
  <si>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</si>
  <si>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</si>
  <si>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</si>
  <si>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</si>
  <si>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</si>
  <si>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</si>
  <si>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</si>
  <si>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</si>
  <si>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</si>
  <si>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</si>
  <si>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</si>
  <si>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</si>
  <si>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</si>
  <si>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</si>
  <si>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</si>
  <si>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</si>
  <si>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</si>
  <si>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</si>
  <si>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</si>
  <si>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</si>
  <si>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</si>
  <si>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</si>
  <si>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</si>
  <si>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</si>
  <si>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</si>
  <si>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</si>
  <si>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</si>
  <si>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</si>
  <si>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</si>
  <si>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</si>
  <si>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</si>
  <si>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</si>
  <si>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</si>
  <si>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</si>
  <si>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</si>
  <si>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</si>
  <si>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</si>
  <si>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</si>
  <si>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</si>
  <si>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</si>
  <si>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</si>
  <si>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</si>
  <si>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</si>
  <si>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</si>
  <si>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</si>
  <si>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</si>
  <si>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</si>
  <si>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</si>
  <si>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</si>
  <si>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</si>
  <si>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</si>
  <si>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</si>
  <si>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</si>
  <si>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</si>
  <si>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</si>
  <si>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</si>
  <si>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</si>
  <si>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</si>
  <si>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</si>
  <si>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</si>
  <si>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</si>
  <si>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</si>
  <si>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</si>
  <si>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</si>
  <si>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</si>
  <si>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</si>
  <si>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</si>
  <si>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</si>
  <si>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</si>
  <si>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</si>
  <si>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</si>
  <si>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</si>
  <si>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</si>
  <si>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</si>
  <si>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</si>
  <si>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</si>
  <si>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</si>
  <si>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</si>
  <si>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</si>
  <si>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</si>
  <si>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</si>
  <si>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</si>
  <si>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</si>
  <si>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</si>
  <si>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</si>
  <si>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</si>
  <si>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</si>
  <si>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</si>
  <si>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</si>
  <si>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</si>
  <si>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</si>
  <si>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</si>
  <si>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</si>
  <si>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</si>
  <si>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</si>
  <si>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</si>
  <si>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</si>
  <si>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</si>
  <si>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</si>
  <si>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</si>
  <si>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</si>
  <si>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</si>
  <si>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</si>
  <si>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</si>
  <si>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</si>
  <si>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</si>
  <si>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</si>
  <si>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</si>
  <si>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</si>
  <si>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</si>
  <si>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</si>
  <si>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</si>
  <si>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</si>
  <si>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</si>
  <si>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</si>
  <si>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</si>
  <si>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</si>
  <si>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</si>
  <si>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</si>
  <si>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</si>
  <si>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</si>
  <si>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</si>
  <si>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</si>
  <si>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</si>
  <si>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</si>
  <si>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</si>
  <si>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</si>
  <si>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</si>
  <si>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</si>
  <si>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</si>
  <si>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</si>
  <si>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</si>
  <si>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</si>
  <si>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</si>
  <si>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</si>
  <si>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</si>
  <si>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</si>
  <si>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</si>
  <si>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</si>
  <si>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</si>
  <si>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</si>
  <si>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</si>
  <si>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</si>
  <si>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</si>
  <si>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</si>
  <si>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</si>
  <si>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</si>
  <si>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</si>
  <si>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</si>
  <si>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</si>
  <si>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</si>
  <si>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</si>
  <si>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</si>
  <si>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</si>
  <si>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</si>
  <si>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</si>
  <si>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</si>
  <si>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</si>
  <si>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</si>
  <si>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</si>
  <si>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</si>
  <si>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</si>
  <si>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</si>
  <si>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</si>
  <si>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</si>
  <si>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</si>
  <si>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</si>
  <si>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</si>
  <si>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</si>
  <si>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</si>
  <si>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</si>
  <si>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</si>
  <si>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</si>
  <si>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</si>
  <si>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</si>
  <si>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</si>
  <si>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</si>
  <si>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</si>
  <si>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</si>
  <si>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</si>
  <si>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</si>
  <si>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</si>
  <si>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</si>
  <si>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</si>
  <si>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</si>
  <si>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</si>
  <si>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</si>
  <si>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</si>
  <si>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</si>
  <si>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</si>
  <si>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</si>
  <si>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</si>
  <si>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</si>
  <si>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</si>
  <si>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</si>
  <si>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</si>
  <si>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</si>
  <si>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</si>
  <si>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</si>
  <si>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</si>
  <si>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</si>
  <si>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</si>
  <si>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</si>
  <si>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</si>
  <si>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</si>
  <si>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</si>
  <si>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</si>
  <si>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</si>
  <si>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</si>
  <si>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</si>
  <si>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</si>
  <si>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</si>
  <si>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</si>
  <si>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</si>
  <si>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</si>
  <si>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</si>
  <si>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</si>
  <si>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</si>
  <si>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</si>
  <si>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</si>
  <si>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</si>
  <si>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</si>
  <si>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</si>
  <si>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</si>
  <si>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</si>
  <si>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</si>
  <si>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</si>
  <si>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</si>
  <si>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</si>
  <si>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</si>
  <si>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</si>
  <si>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</si>
  <si>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</si>
  <si>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</si>
  <si>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</si>
  <si>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</si>
  <si>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</si>
  <si>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</si>
  <si>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</si>
  <si>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</si>
  <si>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</si>
  <si>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</si>
  <si>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</si>
  <si>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</si>
  <si>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</si>
  <si>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</si>
  <si>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</si>
  <si>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</si>
  <si>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</si>
  <si>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</si>
  <si>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</si>
  <si>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</si>
  <si>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</si>
  <si>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</si>
  <si>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</si>
  <si>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</si>
  <si>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</si>
  <si>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</si>
  <si>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</si>
  <si>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</si>
  <si>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</si>
  <si>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</si>
  <si>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</si>
  <si>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</si>
  <si>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</si>
  <si>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</si>
  <si>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</si>
  <si>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</si>
  <si>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</si>
  <si>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</si>
  <si>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</si>
  <si>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</si>
  <si>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</si>
  <si>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</si>
  <si>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</si>
  <si>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</si>
  <si>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</si>
  <si>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</si>
  <si>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</si>
  <si>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</si>
  <si>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</si>
  <si>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</si>
  <si>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</si>
  <si>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</si>
  <si>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</si>
  <si>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</si>
  <si>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</si>
  <si>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</si>
  <si>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</si>
  <si>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</si>
  <si>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</si>
  <si>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</si>
  <si>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</si>
  <si>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</si>
  <si>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</si>
  <si>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</si>
  <si>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</si>
  <si>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</si>
  <si>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</si>
  <si>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</si>
  <si>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</si>
  <si>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</si>
  <si>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</si>
  <si>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</si>
  <si>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</si>
  <si>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</si>
  <si>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</si>
  <si>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</si>
  <si>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</si>
  <si>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</si>
  <si>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</si>
  <si>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</si>
  <si>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</si>
  <si>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</si>
  <si>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</si>
  <si>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</si>
  <si>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</si>
  <si>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</si>
  <si>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</si>
  <si>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</si>
  <si>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</si>
  <si>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</si>
  <si>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</si>
  <si>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</si>
  <si>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</si>
  <si>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</si>
  <si>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</si>
  <si>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</si>
  <si>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</si>
  <si>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</si>
  <si>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</si>
  <si>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</si>
  <si>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</si>
  <si>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</si>
  <si>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</si>
  <si>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</si>
  <si>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</si>
  <si>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</si>
  <si>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</si>
  <si>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</si>
  <si>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</si>
  <si>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</si>
  <si>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</si>
  <si>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</si>
  <si>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</si>
  <si>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</si>
  <si>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</si>
  <si>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</si>
  <si>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</si>
  <si>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</si>
  <si>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</si>
  <si>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</si>
  <si>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</si>
  <si>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</si>
  <si>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</si>
  <si>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</si>
  <si>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</si>
  <si>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</si>
  <si>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</si>
  <si>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</si>
  <si>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</si>
  <si>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</si>
  <si>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</si>
  <si>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</si>
  <si>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</si>
  <si>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</si>
  <si>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</si>
  <si>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</si>
  <si>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</si>
  <si>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</si>
  <si>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</si>
  <si>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</si>
  <si>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</si>
  <si>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</si>
  <si>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</si>
  <si>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</si>
  <si>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</si>
  <si>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</si>
  <si>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</si>
  <si>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</si>
  <si>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</si>
  <si>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</si>
  <si>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</si>
  <si>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</si>
  <si>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</si>
  <si>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</si>
  <si>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</si>
  <si>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</si>
  <si>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</si>
  <si>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</si>
  <si>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</si>
  <si>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</si>
  <si>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</si>
  <si>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</si>
  <si>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</si>
  <si>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</si>
  <si>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</si>
  <si>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</si>
  <si>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</si>
  <si>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</si>
  <si>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</si>
  <si>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</si>
  <si>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</si>
  <si>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</si>
  <si>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</si>
  <si>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</si>
  <si>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</si>
  <si>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</si>
  <si>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</si>
  <si>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</si>
  <si>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</si>
  <si>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</si>
  <si>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</si>
  <si>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</si>
  <si>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</si>
  <si>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</si>
  <si>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</si>
  <si>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</si>
  <si>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</si>
  <si>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</si>
  <si>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</si>
  <si>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</si>
  <si>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</si>
  <si>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</si>
  <si>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</si>
  <si>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</si>
  <si>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</si>
  <si>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</si>
  <si>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</si>
  <si>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</si>
  <si>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</si>
  <si>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</si>
  <si>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</si>
  <si>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</si>
  <si>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</si>
  <si>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</si>
  <si>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</si>
  <si>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</si>
  <si>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</si>
  <si>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</si>
  <si>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</si>
  <si>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</si>
  <si>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</si>
  <si>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</si>
  <si>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</si>
  <si>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</si>
  <si>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</si>
  <si>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</si>
  <si>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</si>
  <si>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</si>
  <si>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</si>
  <si>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</si>
  <si>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</si>
  <si>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</si>
  <si>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</si>
  <si>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</si>
  <si>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</si>
  <si>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</si>
  <si>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</si>
  <si>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</si>
  <si>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</si>
  <si>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</si>
  <si>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</si>
  <si>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</si>
  <si>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</si>
  <si>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</si>
  <si>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</si>
  <si>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</si>
  <si>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</si>
  <si>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</si>
  <si>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</si>
  <si>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</si>
  <si>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</si>
  <si>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</si>
  <si>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</si>
  <si>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</si>
  <si>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</si>
  <si>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</si>
  <si>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</si>
  <si>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</si>
  <si>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</si>
  <si>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</si>
  <si>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</si>
  <si>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</si>
  <si>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</si>
  <si>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</si>
  <si>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</si>
  <si>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</si>
  <si>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</si>
  <si>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</si>
  <si>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</si>
  <si>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</si>
  <si>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</si>
  <si>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</si>
  <si>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</si>
  <si>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</si>
  <si>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</si>
  <si>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</si>
  <si>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</si>
  <si>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</si>
  <si>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</si>
  <si>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</si>
  <si>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</si>
  <si>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</si>
  <si>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</si>
  <si>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</si>
  <si>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</si>
  <si>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</si>
  <si>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</si>
  <si>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</si>
  <si>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</si>
  <si>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</si>
  <si>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</si>
  <si>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</si>
  <si>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</si>
  <si>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</si>
  <si>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</si>
  <si>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</si>
  <si>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</si>
  <si>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</si>
  <si>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</si>
  <si>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</si>
  <si>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</si>
  <si>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</si>
  <si>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</si>
  <si>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</si>
  <si>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</si>
  <si>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</si>
  <si>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</si>
  <si>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</si>
  <si>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</si>
  <si>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</si>
  <si>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</si>
  <si>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</si>
  <si>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</si>
  <si>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</si>
  <si>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</si>
  <si>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</si>
  <si>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</si>
  <si>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</si>
  <si>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</si>
  <si>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</si>
  <si>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</si>
  <si>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</si>
  <si>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</si>
  <si>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</si>
  <si>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</si>
  <si>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</si>
  <si>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</si>
  <si>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</si>
  <si>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</si>
  <si>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</si>
  <si>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</si>
  <si>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</si>
  <si>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</si>
  <si>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</si>
  <si>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</si>
  <si>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</si>
  <si>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</si>
  <si>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</si>
  <si>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</si>
  <si>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</si>
  <si>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</si>
  <si>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</si>
  <si>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</si>
  <si>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</si>
  <si>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</si>
  <si>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</si>
  <si>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</si>
  <si>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</si>
  <si>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</si>
  <si>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</si>
  <si>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</si>
  <si>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</si>
  <si>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</si>
  <si>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</si>
  <si>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</si>
  <si>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</si>
  <si>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</si>
  <si>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</si>
  <si>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</si>
  <si>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</si>
  <si>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</si>
  <si>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</si>
  <si>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</si>
  <si>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</si>
  <si>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</si>
  <si>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</si>
  <si>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</si>
  <si>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</si>
  <si>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</si>
  <si>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</si>
  <si>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</si>
  <si>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</si>
  <si>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</si>
  <si>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</si>
  <si>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</si>
  <si>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</si>
  <si>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</si>
  <si>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</si>
  <si>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</si>
  <si>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</si>
  <si>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</si>
  <si>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</si>
  <si>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</si>
  <si>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</si>
  <si>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</si>
  <si>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</si>
  <si>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</si>
  <si>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</si>
  <si>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</si>
  <si>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</si>
  <si>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</si>
  <si>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</si>
  <si>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</si>
  <si>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</si>
  <si>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</si>
  <si>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</si>
  <si>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</si>
  <si>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</si>
  <si>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</si>
  <si>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</si>
  <si>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</si>
  <si>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</si>
  <si>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</si>
  <si>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</si>
  <si>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</si>
  <si>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</si>
  <si>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</si>
  <si>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</si>
  <si>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</si>
  <si>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</si>
  <si>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</si>
  <si>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</si>
  <si>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</si>
  <si>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</si>
  <si>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</si>
  <si>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</si>
  <si>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</si>
  <si>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</si>
  <si>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</si>
  <si>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</si>
  <si>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</si>
  <si>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</si>
  <si>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</si>
  <si>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</si>
  <si>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</si>
  <si>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</si>
  <si>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</si>
  <si>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</si>
  <si>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</si>
  <si>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</si>
  <si>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</si>
  <si>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</si>
  <si>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</si>
  <si>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</si>
  <si>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</si>
  <si>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</si>
  <si>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</si>
  <si>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</si>
  <si>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</si>
  <si>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</si>
  <si>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</si>
  <si>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</si>
  <si>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</si>
  <si>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</si>
  <si>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</si>
  <si>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</si>
  <si>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</si>
  <si>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</si>
  <si>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</si>
  <si>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</si>
  <si>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</si>
  <si>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</si>
  <si>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</si>
  <si>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</si>
  <si>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</si>
  <si>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</si>
  <si>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</si>
  <si>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</si>
  <si>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</si>
  <si>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</si>
  <si>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</si>
  <si>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</si>
  <si>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</si>
  <si>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</si>
  <si>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</si>
  <si>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</si>
  <si>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</si>
  <si>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</si>
  <si>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</si>
  <si>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</si>
  <si>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</si>
  <si>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</si>
  <si>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</si>
  <si>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</si>
  <si>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</si>
  <si>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</si>
  <si>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</si>
  <si>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</si>
  <si>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</si>
  <si>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</si>
  <si>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</si>
  <si>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</si>
  <si>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</si>
  <si>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</si>
  <si>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</si>
  <si>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</si>
  <si>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</si>
  <si>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</si>
  <si>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</si>
  <si>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</si>
  <si>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</si>
  <si>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</si>
  <si>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</si>
  <si>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</si>
  <si>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</si>
  <si>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</si>
  <si>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</si>
  <si>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</si>
  <si>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</si>
  <si>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</si>
  <si>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</si>
  <si>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</si>
  <si>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</si>
  <si>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</si>
  <si>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</si>
  <si>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</si>
  <si>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</si>
  <si>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</si>
  <si>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</si>
  <si>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</si>
  <si>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</si>
  <si>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</si>
  <si>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</si>
  <si>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</si>
  <si>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</si>
  <si>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</si>
  <si>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</si>
  <si>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</si>
  <si>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</si>
  <si>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</si>
  <si>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</si>
  <si>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</si>
  <si>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</si>
  <si>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</si>
  <si>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</si>
  <si>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</si>
  <si>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</si>
  <si>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</si>
  <si>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</si>
  <si>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</si>
  <si>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</si>
  <si>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</si>
  <si>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</si>
  <si>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</si>
  <si>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</si>
  <si>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</si>
  <si>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</si>
  <si>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</si>
  <si>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</si>
  <si>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</si>
  <si>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</si>
  <si>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</si>
  <si>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</si>
  <si>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</si>
  <si>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</si>
  <si>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</si>
  <si>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</si>
  <si>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</si>
  <si>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</si>
  <si>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</si>
  <si>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</si>
  <si>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</si>
  <si>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</si>
  <si>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</si>
  <si>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</si>
  <si>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</si>
  <si>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</si>
  <si>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</si>
  <si>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</si>
  <si>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</si>
  <si>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</si>
  <si>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</si>
  <si>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</si>
  <si>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</si>
  <si>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</si>
  <si>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</si>
  <si>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</si>
  <si>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</si>
  <si>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</si>
  <si>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</si>
  <si>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</si>
  <si>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</si>
  <si>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</si>
  <si>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</si>
  <si>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</si>
  <si>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</si>
  <si>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</si>
  <si>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</si>
  <si>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</si>
  <si>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</si>
  <si>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</si>
  <si>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</si>
  <si>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</si>
  <si>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</si>
  <si>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</si>
  <si>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</si>
  <si>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</si>
  <si>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</si>
  <si>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</si>
  <si>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</si>
  <si>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</si>
  <si>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</si>
  <si>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</si>
  <si>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</si>
  <si>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</si>
  <si>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</si>
  <si>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</si>
  <si>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</si>
  <si>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</si>
  <si>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</si>
  <si>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</si>
  <si>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</si>
  <si>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</si>
  <si>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</si>
  <si>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</si>
  <si>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</si>
  <si>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</si>
  <si>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</si>
  <si>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</si>
  <si>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</si>
  <si>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</si>
  <si>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</si>
  <si>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</si>
  <si>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</si>
  <si>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</si>
  <si>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</si>
  <si>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</si>
  <si>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</si>
  <si>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</si>
  <si>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</si>
  <si>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</si>
  <si>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</si>
  <si>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</si>
  <si>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</si>
  <si>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</si>
  <si>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</si>
  <si>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</si>
  <si>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</si>
  <si>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</si>
  <si>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</si>
  <si>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</si>
  <si>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</si>
  <si>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</si>
  <si>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</si>
  <si>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</si>
  <si>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</si>
  <si>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</si>
  <si>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</si>
  <si>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</si>
  <si>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</si>
  <si>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</si>
  <si>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</si>
  <si>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</si>
  <si>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</si>
  <si>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</si>
  <si>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</si>
  <si>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</si>
  <si>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</si>
  <si>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</si>
  <si>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</si>
  <si>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</si>
  <si>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</si>
  <si>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</si>
  <si>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</si>
  <si>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</si>
  <si>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</si>
  <si>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</si>
  <si>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</si>
  <si>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</si>
  <si>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</si>
  <si>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</si>
  <si>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</si>
  <si>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</si>
  <si>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</si>
  <si>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</si>
  <si>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</si>
  <si>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</si>
  <si>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</si>
  <si>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</si>
  <si>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</si>
  <si>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</si>
  <si>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</si>
  <si>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</si>
  <si>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</si>
  <si>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</si>
  <si>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</si>
  <si>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</si>
  <si>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</si>
  <si>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</si>
  <si>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</si>
  <si>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</si>
  <si>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</si>
  <si>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</si>
  <si>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</si>
  <si>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</si>
  <si>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</si>
  <si>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</si>
  <si>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</si>
  <si>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</si>
  <si>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</si>
  <si>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</si>
  <si>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</si>
  <si>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</si>
  <si>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</si>
  <si>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</si>
  <si>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</si>
  <si>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</si>
  <si>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</si>
  <si>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</si>
  <si>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</si>
  <si>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</si>
  <si>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</si>
  <si>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</si>
  <si>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</si>
  <si>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</si>
  <si>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</si>
  <si>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</si>
  <si>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</si>
  <si>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</si>
  <si>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</si>
  <si>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</si>
  <si>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</si>
  <si>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</si>
  <si>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</si>
  <si>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</si>
  <si>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</si>
  <si>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</si>
  <si>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</si>
  <si>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</si>
  <si>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</si>
  <si>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</si>
  <si>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</si>
  <si>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</si>
  <si>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</si>
  <si>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</si>
  <si>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</si>
  <si>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</si>
  <si>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</si>
  <si>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</si>
  <si>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</si>
  <si>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</si>
  <si>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</si>
  <si>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</si>
  <si>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</si>
  <si>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</si>
  <si>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</si>
  <si>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</si>
  <si>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</si>
  <si>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</si>
  <si>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</si>
  <si>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</si>
  <si>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</si>
  <si>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</si>
  <si>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</si>
  <si>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</si>
  <si>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</si>
  <si>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</si>
  <si>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</si>
  <si>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</si>
  <si>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</si>
  <si>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</si>
  <si>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</si>
  <si>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</si>
  <si>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</si>
  <si>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</si>
  <si>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</si>
  <si>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</si>
  <si>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</si>
  <si>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</si>
  <si>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</si>
  <si>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</si>
  <si>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</si>
  <si>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</si>
  <si>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</si>
  <si>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</si>
  <si>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</si>
  <si>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</si>
  <si>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</si>
  <si>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</si>
  <si>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</si>
  <si>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</si>
  <si>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</si>
  <si>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</si>
  <si>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</si>
  <si>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</si>
  <si>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</si>
  <si>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</si>
  <si>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</si>
  <si>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</si>
  <si>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</si>
  <si>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</si>
  <si>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</si>
  <si>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</si>
  <si>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</si>
  <si>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</si>
  <si>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</si>
  <si>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</si>
  <si>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</si>
  <si>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</si>
  <si>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</si>
  <si>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</si>
  <si>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</si>
  <si>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</si>
  <si>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</si>
  <si>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</si>
  <si>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</si>
  <si>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</si>
  <si>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</si>
  <si>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</si>
  <si>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</si>
  <si>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</si>
  <si>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</si>
  <si>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</si>
  <si>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</si>
  <si>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</si>
  <si>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</si>
  <si>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</si>
  <si>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</si>
  <si>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</si>
  <si>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</si>
  <si>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</si>
  <si>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</si>
  <si>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</si>
  <si>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</si>
  <si>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</si>
  <si>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</si>
  <si>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</si>
  <si>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</si>
  <si>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</si>
  <si>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</si>
  <si>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</si>
  <si>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</si>
  <si>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</si>
  <si>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</si>
  <si>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</si>
  <si>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</si>
  <si>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</si>
  <si>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</si>
  <si>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</si>
  <si>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</si>
  <si>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</si>
  <si>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</si>
  <si>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</si>
  <si>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</si>
  <si>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</si>
  <si>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</si>
  <si>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</si>
  <si>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</si>
  <si>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</si>
  <si>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</si>
  <si>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</si>
  <si>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</si>
  <si>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</si>
  <si>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</si>
  <si>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</si>
  <si>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</si>
  <si>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</si>
  <si>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</si>
  <si>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</si>
  <si>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</si>
  <si>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</si>
  <si>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</si>
  <si>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</si>
  <si>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</si>
  <si>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</si>
  <si>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</si>
  <si>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</si>
  <si>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</si>
  <si>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</si>
  <si>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</si>
  <si>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</si>
  <si>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</si>
  <si>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</si>
  <si>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</si>
  <si>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</si>
  <si>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</si>
  <si>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</si>
  <si>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</si>
  <si>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</si>
  <si>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</si>
  <si>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</si>
  <si>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</si>
  <si>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</si>
  <si>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</si>
  <si>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</si>
  <si>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</si>
  <si>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</si>
  <si>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</si>
  <si>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</si>
  <si>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</si>
  <si>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</si>
  <si>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</si>
  <si>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</si>
  <si>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</si>
  <si>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</si>
  <si>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</si>
  <si>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</si>
  <si>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</si>
  <si>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</si>
  <si>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</si>
  <si>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</si>
  <si>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</si>
  <si>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</si>
  <si>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</si>
  <si>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</si>
  <si>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</si>
  <si>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</si>
  <si>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</si>
  <si>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</si>
  <si>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</si>
  <si>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</si>
  <si>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</si>
  <si>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</si>
  <si>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</si>
  <si>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</si>
  <si>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</si>
  <si>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</si>
  <si>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</si>
  <si>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</si>
  <si>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</si>
  <si>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</si>
  <si>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</si>
  <si>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</si>
  <si>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</si>
  <si>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</si>
  <si>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</si>
  <si>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</si>
  <si>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</si>
  <si>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</si>
  <si>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</si>
  <si>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</si>
  <si>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</si>
  <si>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</si>
  <si>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</si>
  <si>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</si>
  <si>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</si>
  <si>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</si>
  <si>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</si>
  <si>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</si>
  <si>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</si>
  <si>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</si>
  <si>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</si>
  <si>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</si>
  <si>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</si>
  <si>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</si>
  <si>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</si>
  <si>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</si>
  <si>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</si>
  <si>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</si>
  <si>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</si>
  <si>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</si>
  <si>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</si>
  <si>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</si>
  <si>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</si>
  <si>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</si>
  <si>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</si>
  <si>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</si>
  <si>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</si>
  <si>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</si>
  <si>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</si>
  <si>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</si>
  <si>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</si>
  <si>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</si>
  <si>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</si>
  <si>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</si>
  <si>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</si>
  <si>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</si>
  <si>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</si>
  <si>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</si>
  <si>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</si>
  <si>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</si>
  <si>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</si>
  <si>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</si>
  <si>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</si>
  <si>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</si>
  <si>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</si>
  <si>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</si>
  <si>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</si>
  <si>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</si>
  <si>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</si>
  <si>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</si>
  <si>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</si>
  <si>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</si>
  <si>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</si>
  <si>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</si>
  <si>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</si>
  <si>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</si>
  <si>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</si>
  <si>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</si>
  <si>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</si>
  <si>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</si>
  <si>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</si>
  <si>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</si>
  <si>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</si>
  <si>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</si>
  <si>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</si>
  <si>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</si>
  <si>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</si>
  <si>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</si>
  <si>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</si>
  <si>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</si>
  <si>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</si>
  <si>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</si>
  <si>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</si>
  <si>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</si>
  <si>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</si>
  <si>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</si>
  <si>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</si>
  <si>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</si>
  <si>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</si>
  <si>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</si>
  <si>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</si>
  <si>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</si>
  <si>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</si>
  <si>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</si>
  <si>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</si>
  <si>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</si>
  <si>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</si>
  <si>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</si>
  <si>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</si>
  <si>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</si>
  <si>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</si>
  <si>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</si>
  <si>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</si>
  <si>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</si>
  <si>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</si>
  <si>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</si>
  <si>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</si>
  <si>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</si>
  <si>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</si>
  <si>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</si>
  <si>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</si>
  <si>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</si>
  <si>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</si>
  <si>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</si>
  <si>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</si>
  <si>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</si>
  <si>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</si>
  <si>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</si>
  <si>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</si>
  <si>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</si>
  <si>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</si>
  <si>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</si>
  <si>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</si>
  <si>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</si>
  <si>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</si>
  <si>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</si>
  <si>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</si>
  <si>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</si>
  <si>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</si>
  <si>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</si>
  <si>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</si>
  <si>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</si>
  <si>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</si>
  <si>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</si>
  <si>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</si>
  <si>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</si>
  <si>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</si>
  <si>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</si>
  <si>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</si>
  <si>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</si>
  <si>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</si>
  <si>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</si>
  <si>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</si>
  <si>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</si>
  <si>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</si>
  <si>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</si>
  <si>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</si>
  <si>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</si>
  <si>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</si>
  <si>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</si>
  <si>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</si>
  <si>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</si>
  <si>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</si>
  <si>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</si>
  <si>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</si>
  <si>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</si>
  <si>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</si>
  <si>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</si>
  <si>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</si>
  <si>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</si>
  <si>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</si>
  <si>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</si>
  <si>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</si>
  <si>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</si>
  <si>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</si>
  <si>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</si>
  <si>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</si>
  <si>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</si>
  <si>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</si>
  <si>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</si>
  <si>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</si>
  <si>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</si>
  <si>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</si>
  <si>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</si>
  <si>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</si>
  <si>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</si>
  <si>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</si>
  <si>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</si>
  <si>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</si>
  <si>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</si>
  <si>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</si>
  <si>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</si>
  <si>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</si>
  <si>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</si>
  <si>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</si>
  <si>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</si>
  <si>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</si>
  <si>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</si>
  <si>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</si>
  <si>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</si>
  <si>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</si>
  <si>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</si>
  <si>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</si>
  <si>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</si>
  <si>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</si>
  <si>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</si>
  <si>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</si>
  <si>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</si>
  <si>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</si>
  <si>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</si>
  <si>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</si>
  <si>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</si>
  <si>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</si>
  <si>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</si>
  <si>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</si>
  <si>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</si>
  <si>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</si>
  <si>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</si>
  <si>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</si>
  <si>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</si>
  <si>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</si>
  <si>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</si>
  <si>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</si>
  <si>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</si>
  <si>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</si>
  <si>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</si>
  <si>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</si>
  <si>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</si>
  <si>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</si>
  <si>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</si>
  <si>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</si>
  <si>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</si>
  <si>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</si>
  <si>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</si>
  <si>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</si>
  <si>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</si>
  <si>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</si>
  <si>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</si>
  <si>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</si>
  <si>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</si>
  <si>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</si>
  <si>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</si>
  <si>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</si>
  <si>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</si>
  <si>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</si>
  <si>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</si>
  <si>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</si>
  <si>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</si>
  <si>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</si>
  <si>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</si>
  <si>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</si>
  <si>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</si>
  <si>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</si>
  <si>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</si>
  <si>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</si>
  <si>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</si>
  <si>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</si>
  <si>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</si>
  <si>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</si>
  <si>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</si>
  <si>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</si>
  <si>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</si>
  <si>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</si>
  <si>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</si>
  <si>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</si>
  <si>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</si>
  <si>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</si>
  <si>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</si>
  <si>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</si>
  <si>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</si>
  <si>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</si>
  <si>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</si>
  <si>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</si>
  <si>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</si>
  <si>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</si>
  <si>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</si>
  <si>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</si>
  <si>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</si>
  <si>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</si>
  <si>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</si>
  <si>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</si>
  <si>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</si>
  <si>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</si>
  <si>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</si>
  <si>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</si>
  <si>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</si>
  <si>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</si>
  <si>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</si>
  <si>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</si>
  <si>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</si>
  <si>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</si>
  <si>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</si>
  <si>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</si>
  <si>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</si>
  <si>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</si>
  <si>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</si>
  <si>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</si>
  <si>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</si>
  <si>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</si>
  <si>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</si>
  <si>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</si>
  <si>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</si>
  <si>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</si>
  <si>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</si>
  <si>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</si>
  <si>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</si>
  <si>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</si>
  <si>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</si>
  <si>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</si>
  <si>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</si>
  <si>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</si>
  <si>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</si>
  <si>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</si>
  <si>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</si>
  <si>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</si>
  <si>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</si>
  <si>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</si>
  <si>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</si>
  <si>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</si>
  <si>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</si>
  <si>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</si>
  <si>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</si>
  <si>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</si>
  <si>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</si>
  <si>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</si>
  <si>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</si>
  <si>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</si>
  <si>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</si>
  <si>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</si>
  <si>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</si>
  <si>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</si>
  <si>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</si>
  <si>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</si>
  <si>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</si>
  <si>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</si>
  <si>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</si>
  <si>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</si>
  <si>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</si>
  <si>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</si>
  <si>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</si>
  <si>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</si>
  <si>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</si>
  <si>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</si>
  <si>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</si>
  <si>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</si>
  <si>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</si>
  <si>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</si>
  <si>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</si>
  <si>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</si>
  <si>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</si>
  <si>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</si>
  <si>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</si>
  <si>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</si>
  <si>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</si>
  <si>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</si>
  <si>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</si>
  <si>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</si>
  <si>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</si>
  <si>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</si>
  <si>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</si>
  <si>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</si>
  <si>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</si>
  <si>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</si>
  <si>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</si>
  <si>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</si>
  <si>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</si>
  <si>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</si>
  <si>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</si>
  <si>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</si>
  <si>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</si>
  <si>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</si>
  <si>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</si>
  <si>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</si>
  <si>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</si>
  <si>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</si>
  <si>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</si>
  <si>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</si>
  <si>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</si>
  <si>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</si>
  <si>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</si>
  <si>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</si>
  <si>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</si>
  <si>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</si>
  <si>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</si>
  <si>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</si>
  <si>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</si>
  <si>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</si>
  <si>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</si>
  <si>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</si>
  <si>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</si>
  <si>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</si>
  <si>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</si>
  <si>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</si>
  <si>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</si>
  <si>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</si>
  <si>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</si>
  <si>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</si>
  <si>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</si>
  <si>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</si>
  <si>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</si>
  <si>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</si>
  <si>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</si>
  <si>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</si>
  <si>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</si>
  <si>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</si>
  <si>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</si>
  <si>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</si>
  <si>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</si>
  <si>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</si>
  <si>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</si>
  <si>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</si>
  <si>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</si>
  <si>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</si>
  <si>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</si>
  <si>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</si>
  <si>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</si>
  <si>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</si>
  <si>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</si>
  <si>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</si>
  <si>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</si>
  <si>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</si>
  <si>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</si>
  <si>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</si>
  <si>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</si>
  <si>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</si>
  <si>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</si>
  <si>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</si>
  <si>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</si>
  <si>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</si>
  <si>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</si>
  <si>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</si>
  <si>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</si>
  <si>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</si>
  <si>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</si>
  <si>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</si>
  <si>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</si>
  <si>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</si>
  <si>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</si>
  <si>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</si>
  <si>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</si>
  <si>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</si>
  <si>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</si>
  <si>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</si>
  <si>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</si>
  <si>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</si>
  <si>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</si>
  <si>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</si>
  <si>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</si>
  <si>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</si>
  <si>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</si>
  <si>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</si>
  <si>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</si>
  <si>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</si>
  <si>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</si>
  <si>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</si>
  <si>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</si>
  <si>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</si>
  <si>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</si>
  <si>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</si>
  <si>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</si>
  <si>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</si>
  <si>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</si>
  <si>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</si>
  <si>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</si>
  <si>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</si>
  <si>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</si>
  <si>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</si>
  <si>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</si>
  <si>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</si>
  <si>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</si>
  <si>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</si>
  <si>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</si>
  <si>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</si>
  <si>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</si>
  <si>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</si>
  <si>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</si>
  <si>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</si>
  <si>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</si>
  <si>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</si>
  <si>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</si>
  <si>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</si>
  <si>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</si>
  <si>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</si>
  <si>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</si>
  <si>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</si>
  <si>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</si>
  <si>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</si>
  <si>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</si>
  <si>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</si>
  <si>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</si>
  <si>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</si>
  <si>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</si>
  <si>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</si>
  <si>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</si>
  <si>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</si>
  <si>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</si>
  <si>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</si>
  <si>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</si>
  <si>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</si>
  <si>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</si>
  <si>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</si>
  <si>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</si>
  <si>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</si>
  <si>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</si>
  <si>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</si>
  <si>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</si>
  <si>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</si>
  <si>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</si>
  <si>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</si>
  <si>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</si>
  <si>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</si>
  <si>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</si>
  <si>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</si>
  <si>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</si>
  <si>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</si>
  <si>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</si>
  <si>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</si>
  <si>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</si>
  <si>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</si>
  <si>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</si>
  <si>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</si>
  <si>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</si>
  <si>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</si>
  <si>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</si>
  <si>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</si>
  <si>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</si>
  <si>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</si>
  <si>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</si>
  <si>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</si>
  <si>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</si>
  <si>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</si>
  <si>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</si>
  <si>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</si>
  <si>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</si>
  <si>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</si>
  <si>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</si>
  <si>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</si>
  <si>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</si>
  <si>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</si>
  <si>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</si>
  <si>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</si>
  <si>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</si>
  <si>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</si>
  <si>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</si>
  <si>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</si>
  <si>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</si>
  <si>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</si>
  <si>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</si>
  <si>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</si>
  <si>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</si>
  <si>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</si>
  <si>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</si>
  <si>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</si>
  <si>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</si>
  <si>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</si>
  <si>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</si>
  <si>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</si>
  <si>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</si>
  <si>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</si>
  <si>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</si>
  <si>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</si>
  <si>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</si>
  <si>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</si>
  <si>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</si>
  <si>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</si>
  <si>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</si>
  <si>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</si>
  <si>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</si>
  <si>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</si>
  <si>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</si>
  <si>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</si>
  <si>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</si>
  <si>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</si>
  <si>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</si>
  <si>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</si>
  <si>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</si>
  <si>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</si>
  <si>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</si>
  <si>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</si>
  <si>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</si>
  <si>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</si>
  <si>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</si>
  <si>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</si>
  <si>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</si>
  <si>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</si>
  <si>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</si>
  <si>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</si>
  <si>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</si>
  <si>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</si>
  <si>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</si>
  <si>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</si>
  <si>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</si>
  <si>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</si>
  <si>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</si>
  <si>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</si>
  <si>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</si>
  <si>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</si>
  <si>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</si>
  <si>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</si>
  <si>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</si>
  <si>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</si>
  <si>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</si>
  <si>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</si>
  <si>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</si>
  <si>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</si>
  <si>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</si>
  <si>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</si>
  <si>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</si>
  <si>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</si>
  <si>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</si>
  <si>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</si>
  <si>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</si>
  <si>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</si>
  <si>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</si>
  <si>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</si>
  <si>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</si>
  <si>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</si>
  <si>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</si>
  <si>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</si>
  <si>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</si>
  <si>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</si>
  <si>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</si>
  <si>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</si>
  <si>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</si>
  <si>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</si>
  <si>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</si>
  <si>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</si>
  <si>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</si>
  <si>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</si>
  <si>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</si>
  <si>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</si>
  <si>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</si>
  <si>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</si>
  <si>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</si>
  <si>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</si>
  <si>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</si>
  <si>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</si>
  <si>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</si>
  <si>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</si>
  <si>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</si>
  <si>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</si>
  <si>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</si>
  <si>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</si>
  <si>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</si>
  <si>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</si>
  <si>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</si>
  <si>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</si>
  <si>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</si>
  <si>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</si>
  <si>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</si>
  <si>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</si>
  <si>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</si>
  <si>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</si>
  <si>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</si>
  <si>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</si>
  <si>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</si>
  <si>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</si>
  <si>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</si>
  <si>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</si>
  <si>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</si>
  <si>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</si>
  <si>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</si>
  <si>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</si>
  <si>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</si>
  <si>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</si>
  <si>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</si>
  <si>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</si>
  <si>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</si>
  <si>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</si>
  <si>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</si>
  <si>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</si>
  <si>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</si>
  <si>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</si>
  <si>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</si>
  <si>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</si>
  <si>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</si>
  <si>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</si>
  <si>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</si>
  <si>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</si>
  <si>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</si>
  <si>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</si>
  <si>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</si>
  <si>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</si>
  <si>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</si>
  <si>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</si>
  <si>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</si>
  <si>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</si>
  <si>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</si>
  <si>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</si>
  <si>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</si>
  <si>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</si>
  <si>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</si>
  <si>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</si>
  <si>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</si>
  <si>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</si>
  <si>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</si>
  <si>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</si>
  <si>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</si>
  <si>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</si>
  <si>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</si>
  <si>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</si>
  <si>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</si>
  <si>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</si>
  <si>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</si>
  <si>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</si>
  <si>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</si>
  <si>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</si>
  <si>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</si>
  <si>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</si>
  <si>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</si>
  <si>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</si>
  <si>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</si>
  <si>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</si>
  <si>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</si>
  <si>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</si>
  <si>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</si>
  <si>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</si>
  <si>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</si>
  <si>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</si>
  <si>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</si>
  <si>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</si>
  <si>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</si>
  <si>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</si>
  <si>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</si>
  <si>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</si>
  <si>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</si>
  <si>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</si>
  <si>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</si>
  <si>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</si>
  <si>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</si>
  <si>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</si>
  <si>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</si>
  <si>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</si>
  <si>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</si>
  <si>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</si>
  <si>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</si>
  <si>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</si>
  <si>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</si>
  <si>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</si>
  <si>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</si>
  <si>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</si>
  <si>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</si>
  <si>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</si>
  <si>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</si>
  <si>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</si>
  <si>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</si>
  <si>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</si>
  <si>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</si>
  <si>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</si>
  <si>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</si>
  <si>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</si>
  <si>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</si>
  <si>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</si>
  <si>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</si>
  <si>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</si>
  <si>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</si>
  <si>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</si>
  <si>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</si>
  <si>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</si>
  <si>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</si>
  <si>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</si>
  <si>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</si>
  <si>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</si>
  <si>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</si>
  <si>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</si>
  <si>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</si>
  <si>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</si>
  <si>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</si>
  <si>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</si>
  <si>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</si>
  <si>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</si>
  <si>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</si>
  <si>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</si>
  <si>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</si>
  <si>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</si>
  <si>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</si>
  <si>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</si>
  <si>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</si>
  <si>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</si>
  <si>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</si>
  <si>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</si>
  <si>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</si>
  <si>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</si>
  <si>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</si>
  <si>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</si>
  <si>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</si>
  <si>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</si>
  <si>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</si>
  <si>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</si>
  <si>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</si>
  <si>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</si>
  <si>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</si>
  <si>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</si>
  <si>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</si>
  <si>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</si>
  <si>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</si>
  <si>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</si>
  <si>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</si>
  <si>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</si>
  <si>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</si>
  <si>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</si>
  <si>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</si>
  <si>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</si>
  <si>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</si>
  <si>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</si>
  <si>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</si>
  <si>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</si>
  <si>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</si>
  <si>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</si>
  <si>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</si>
  <si>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</si>
  <si>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</si>
  <si>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</si>
  <si>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</si>
  <si>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</si>
  <si>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</si>
  <si>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</si>
  <si>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</si>
  <si>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</si>
  <si>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</si>
  <si>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</si>
  <si>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</si>
  <si>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</si>
  <si>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</si>
  <si>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</si>
  <si>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</si>
  <si>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</si>
  <si>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</si>
  <si>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</si>
  <si>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</si>
  <si>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</si>
  <si>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</si>
  <si>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</si>
  <si>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</si>
  <si>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</si>
  <si>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</si>
  <si>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</si>
  <si>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</si>
  <si>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</si>
  <si>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</si>
  <si>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</si>
  <si>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</si>
  <si>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</si>
  <si>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</si>
  <si>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</si>
  <si>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</si>
  <si>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</si>
  <si>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</si>
  <si>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</si>
  <si>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</si>
  <si>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</si>
  <si>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</si>
  <si>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</si>
  <si>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</si>
  <si>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</si>
  <si>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</si>
  <si>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</si>
  <si>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</si>
  <si>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</si>
  <si>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</si>
  <si>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</si>
  <si>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</si>
  <si>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</si>
  <si>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</si>
  <si>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</si>
  <si>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</si>
  <si>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</si>
  <si>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</si>
  <si>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</si>
  <si>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</si>
  <si>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</si>
  <si>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</si>
  <si>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</si>
  <si>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</si>
  <si>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</si>
  <si>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</si>
  <si>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</si>
  <si>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</si>
  <si>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</si>
  <si>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</si>
  <si>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</si>
  <si>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</si>
  <si>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</si>
  <si>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</si>
  <si>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</si>
  <si>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</si>
  <si>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</si>
  <si>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</si>
  <si>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</si>
  <si>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</si>
  <si>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</si>
  <si>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</si>
  <si>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</si>
  <si>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</si>
  <si>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</si>
  <si>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</si>
  <si>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</si>
  <si>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</si>
  <si>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</si>
  <si>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</si>
  <si>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</si>
  <si>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</si>
  <si>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</si>
  <si>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</si>
  <si>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</si>
  <si>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</si>
  <si>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</si>
  <si>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</si>
  <si>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</si>
  <si>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</si>
  <si>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</si>
  <si>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</si>
  <si>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</si>
  <si>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</si>
  <si>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</si>
  <si>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</si>
  <si>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</si>
  <si>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</si>
  <si>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</si>
  <si>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</si>
  <si>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</si>
  <si>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</si>
  <si>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</si>
  <si>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</si>
  <si>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</si>
  <si>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</si>
  <si>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</si>
  <si>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</si>
  <si>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</si>
  <si>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</si>
  <si>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</si>
  <si>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</si>
  <si>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</si>
  <si>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</si>
  <si>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</si>
  <si>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</si>
  <si>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</si>
  <si>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</si>
  <si>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</si>
  <si>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</si>
  <si>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</si>
  <si>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</si>
  <si>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</si>
  <si>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</si>
  <si>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</si>
  <si>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</si>
  <si>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</si>
  <si>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</si>
  <si>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</si>
  <si>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</si>
  <si>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</si>
  <si>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</si>
  <si>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</si>
  <si>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</si>
  <si>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</si>
  <si>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</si>
  <si>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</si>
  <si>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</si>
  <si>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</si>
  <si>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</si>
  <si>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</si>
  <si>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</si>
  <si>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</si>
  <si>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</si>
  <si>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</si>
  <si>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</si>
  <si>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</si>
  <si>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</si>
  <si>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</si>
  <si>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</si>
  <si>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</si>
  <si>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</si>
  <si>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</si>
  <si>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</si>
  <si>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</si>
  <si>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</si>
  <si>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</si>
  <si>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</si>
  <si>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</si>
  <si>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</si>
  <si>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</si>
  <si>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</si>
  <si>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</si>
  <si>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</si>
  <si>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</si>
  <si>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</si>
  <si>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</si>
  <si>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</si>
  <si>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</si>
  <si>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</si>
  <si>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</si>
  <si>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</si>
  <si>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</si>
  <si>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</si>
  <si>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</si>
  <si>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</si>
  <si>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</si>
  <si>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</si>
  <si>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</si>
  <si>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</si>
  <si>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</si>
  <si>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</si>
  <si>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</si>
  <si>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</si>
  <si>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</si>
  <si>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</si>
  <si>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</si>
  <si>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</si>
  <si>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</si>
  <si>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</si>
  <si>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</si>
  <si>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</si>
  <si>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</si>
  <si>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</si>
  <si>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</si>
  <si>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</si>
  <si>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</si>
  <si>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</si>
  <si>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</si>
  <si>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</si>
  <si>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</si>
  <si>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</si>
  <si>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</si>
  <si>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</si>
  <si>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</si>
  <si>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</si>
  <si>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</si>
  <si>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</si>
  <si>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</si>
  <si>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</si>
  <si>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</si>
  <si>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</si>
  <si>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</si>
  <si>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</si>
  <si>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</si>
  <si>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</si>
  <si>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</si>
  <si>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</si>
  <si>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</si>
  <si>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</si>
  <si>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</si>
  <si>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</si>
  <si>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</si>
  <si>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</si>
  <si>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</si>
  <si>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</si>
  <si>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</si>
  <si>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</si>
  <si>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</si>
  <si>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</si>
  <si>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</si>
  <si>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</si>
  <si>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</si>
  <si>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</si>
  <si>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</si>
  <si>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</si>
  <si>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</si>
  <si>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</si>
  <si>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</si>
  <si>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</si>
  <si>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</si>
  <si>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</si>
  <si>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</si>
  <si>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</si>
  <si>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</si>
  <si>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</si>
  <si>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</si>
  <si>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</si>
  <si>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</si>
  <si>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</si>
  <si>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</si>
  <si>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</si>
  <si>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</si>
  <si>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</si>
  <si>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</si>
  <si>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</si>
  <si>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</si>
  <si>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</si>
  <si>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</si>
  <si>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</si>
  <si>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</si>
  <si>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</si>
  <si>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</si>
  <si>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</si>
  <si>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</si>
  <si>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</si>
  <si>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</si>
  <si>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</si>
  <si>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</si>
  <si>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</si>
  <si>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</si>
  <si>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</si>
  <si>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</si>
  <si>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</si>
  <si>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</si>
  <si>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</si>
  <si>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</si>
  <si>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</si>
  <si>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</si>
  <si>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</si>
  <si>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</si>
  <si>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</si>
  <si>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</si>
  <si>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</si>
  <si>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</si>
  <si>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</si>
  <si>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</si>
  <si>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</si>
  <si>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</si>
  <si>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</si>
  <si>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</si>
  <si>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</si>
  <si>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</si>
  <si>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</si>
  <si>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</si>
  <si>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</si>
  <si>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</si>
  <si>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</si>
  <si>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</si>
  <si>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</si>
  <si>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</si>
  <si>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</si>
  <si>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</si>
  <si>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</si>
  <si>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</si>
  <si>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</si>
  <si>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</si>
  <si>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</si>
  <si>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</si>
  <si>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</si>
  <si>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</si>
  <si>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</si>
  <si>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</si>
  <si>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</si>
  <si>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</si>
  <si>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</si>
  <si>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</si>
  <si>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</si>
  <si>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</si>
  <si>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</si>
  <si>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</si>
  <si>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</si>
  <si>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</si>
  <si>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</si>
  <si>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</si>
  <si>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</si>
  <si>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</si>
  <si>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</si>
  <si>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</si>
  <si>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</si>
  <si>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</si>
  <si>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</si>
  <si>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</si>
  <si>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</si>
  <si>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</si>
  <si>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</si>
  <si>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</si>
  <si>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</si>
  <si>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</si>
  <si>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</si>
  <si>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</si>
  <si>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</si>
  <si>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</si>
  <si>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</si>
  <si>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</si>
  <si>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</si>
  <si>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</si>
  <si>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</si>
  <si>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</si>
  <si>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</si>
  <si>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</si>
  <si>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</si>
  <si>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</si>
  <si>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</si>
  <si>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</si>
  <si>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</si>
  <si>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</si>
  <si>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</si>
  <si>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</si>
  <si>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</si>
  <si>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</si>
  <si>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</si>
  <si>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</si>
  <si>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</si>
  <si>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</si>
  <si>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</si>
  <si>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</si>
  <si>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</si>
  <si>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</si>
  <si>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</si>
  <si>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</si>
  <si>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</si>
  <si>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</si>
  <si>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</si>
  <si>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</si>
  <si>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</si>
  <si>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</si>
  <si>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</si>
  <si>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</si>
  <si>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</si>
  <si>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</si>
  <si>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</si>
  <si>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</si>
  <si>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</si>
  <si>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</si>
  <si>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</si>
  <si>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</si>
  <si>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</si>
  <si>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</si>
  <si>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</si>
  <si>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</si>
  <si>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</si>
  <si>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</si>
  <si>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</si>
  <si>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</si>
  <si>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</si>
  <si>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</si>
  <si>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</si>
  <si>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</si>
  <si>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</si>
  <si>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</si>
  <si>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</si>
  <si>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</si>
  <si>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</si>
  <si>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</si>
  <si>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</si>
  <si>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</si>
  <si>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</si>
  <si>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</si>
  <si>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</si>
  <si>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</si>
  <si>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</si>
  <si>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</si>
  <si>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</si>
  <si>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</si>
  <si>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</si>
  <si>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</si>
  <si>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</si>
  <si>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</si>
  <si>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</si>
  <si>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</si>
  <si>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</si>
  <si>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</si>
  <si>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</si>
  <si>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</si>
  <si>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</si>
  <si>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</si>
  <si>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</si>
  <si>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</si>
  <si>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</si>
  <si>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</si>
  <si>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</si>
  <si>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</si>
  <si>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</si>
  <si>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</si>
  <si>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</si>
  <si>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</si>
  <si>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</si>
  <si>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</si>
  <si>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</si>
  <si>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</si>
  <si>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</si>
  <si>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</si>
  <si>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</si>
  <si>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</si>
  <si>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</si>
  <si>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</si>
  <si>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</si>
  <si>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</si>
  <si>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</si>
  <si>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</si>
  <si>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</si>
  <si>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</si>
  <si>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</si>
  <si>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</si>
  <si>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</si>
  <si>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</si>
  <si>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</si>
  <si>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</si>
  <si>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</si>
  <si>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</si>
  <si>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</si>
  <si>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</si>
  <si>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</si>
  <si>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</si>
  <si>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</si>
  <si>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</si>
  <si>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</si>
  <si>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</si>
  <si>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</si>
  <si>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</si>
  <si>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</si>
  <si>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</si>
  <si>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</si>
  <si>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</si>
  <si>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</si>
  <si>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</si>
  <si>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</si>
  <si>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</si>
  <si>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</si>
  <si>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</si>
  <si>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</si>
  <si>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</si>
  <si>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</si>
  <si>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</si>
  <si>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</si>
  <si>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</si>
  <si>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</si>
  <si>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</si>
  <si>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</si>
  <si>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</si>
  <si>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</si>
  <si>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</si>
  <si>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</si>
  <si>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</si>
  <si>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</si>
  <si>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</si>
  <si>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</si>
  <si>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</si>
  <si>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</si>
  <si>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</si>
  <si>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</si>
  <si>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</si>
  <si>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</si>
  <si>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</si>
  <si>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</si>
  <si>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</si>
  <si>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</si>
  <si>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</si>
  <si>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</si>
  <si>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</si>
  <si>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</si>
  <si>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</si>
  <si>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</si>
  <si>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</si>
  <si>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</si>
  <si>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</si>
  <si>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</si>
  <si>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</si>
  <si>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</si>
  <si>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</si>
  <si>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</si>
  <si>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</si>
  <si>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</si>
  <si>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</si>
  <si>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</si>
  <si>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</si>
  <si>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</si>
  <si>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</si>
  <si>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</si>
  <si>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</si>
  <si>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</si>
  <si>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</si>
  <si>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</si>
  <si>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</si>
  <si>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</si>
  <si>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</si>
  <si>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</si>
  <si>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</si>
  <si>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</si>
  <si>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</si>
  <si>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</si>
  <si>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</si>
  <si>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</si>
  <si>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</si>
  <si>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</si>
  <si>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</si>
  <si>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</si>
  <si>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</si>
  <si>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</si>
  <si>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</si>
  <si>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</si>
  <si>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</si>
  <si>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</si>
  <si>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</si>
  <si>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</si>
  <si>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</si>
  <si>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</si>
  <si>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</si>
  <si>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</si>
  <si>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</si>
  <si>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</si>
  <si>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</si>
  <si>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</si>
  <si>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</si>
  <si>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</si>
  <si>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</si>
  <si>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</si>
  <si>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</si>
  <si>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</si>
  <si>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</si>
  <si>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</si>
  <si>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</si>
  <si>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</si>
  <si>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</si>
  <si>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</si>
  <si>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</si>
  <si>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</si>
  <si>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</si>
  <si>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</si>
  <si>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</si>
  <si>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</si>
  <si>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</si>
  <si>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</si>
  <si>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</si>
  <si>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</si>
  <si>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</si>
  <si>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</si>
  <si>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</si>
  <si>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</si>
  <si>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</si>
  <si>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</si>
  <si>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</si>
  <si>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</si>
  <si>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</si>
  <si>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</si>
  <si>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</si>
  <si>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</si>
  <si>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</si>
  <si>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</si>
  <si>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</si>
  <si>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</si>
  <si>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</si>
  <si>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</si>
  <si>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</si>
  <si>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</si>
  <si>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</si>
  <si>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</si>
  <si>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</si>
  <si>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</si>
  <si>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</si>
  <si>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</si>
  <si>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</si>
  <si>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</si>
  <si>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</si>
  <si>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</si>
  <si>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</si>
  <si>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</si>
  <si>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</si>
  <si>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</si>
  <si>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</si>
  <si>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</si>
  <si>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</si>
  <si>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</si>
  <si>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</si>
  <si>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</si>
  <si>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</si>
  <si>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</si>
  <si>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</si>
  <si>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</si>
  <si>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</si>
  <si>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</si>
  <si>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</si>
  <si>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</si>
  <si>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</si>
  <si>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</si>
  <si>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</si>
  <si>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</si>
  <si>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</si>
  <si>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</si>
  <si>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</si>
  <si>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</si>
  <si>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</si>
  <si>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</si>
  <si>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</si>
  <si>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</si>
  <si>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</si>
  <si>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</si>
  <si>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</si>
  <si>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</si>
  <si>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</si>
  <si>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</si>
  <si>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</si>
  <si>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</si>
  <si>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</si>
  <si>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</si>
  <si>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</si>
  <si>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</si>
  <si>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</si>
  <si>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</si>
  <si>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</si>
  <si>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</si>
  <si>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</si>
  <si>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</si>
  <si>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</si>
  <si>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</si>
  <si>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</si>
  <si>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</si>
  <si>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</si>
  <si>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</si>
  <si>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</si>
  <si>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</si>
  <si>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</si>
  <si>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</si>
  <si>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</si>
  <si>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</si>
  <si>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</si>
  <si>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</si>
  <si>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</si>
  <si>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</si>
  <si>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</si>
  <si>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</si>
  <si>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</si>
  <si>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</si>
  <si>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</si>
  <si>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</si>
  <si>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</si>
  <si>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</si>
  <si>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</si>
  <si>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</si>
  <si>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</si>
  <si>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</si>
  <si>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</si>
  <si>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</si>
  <si>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</si>
  <si>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</si>
  <si>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</si>
  <si>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</si>
  <si>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</si>
  <si>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</si>
  <si>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</si>
  <si>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</si>
  <si>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</si>
  <si>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</si>
  <si>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</si>
  <si>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</si>
  <si>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</si>
  <si>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</si>
  <si>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</si>
  <si>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</si>
  <si>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</si>
  <si>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</si>
  <si>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</si>
  <si>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</si>
  <si>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</si>
  <si>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</si>
  <si>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</si>
  <si>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</si>
  <si>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</si>
  <si>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</si>
  <si>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</si>
  <si>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</si>
  <si>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</si>
  <si>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</si>
  <si>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</si>
  <si>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</si>
  <si>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</si>
  <si>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</si>
  <si>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</si>
  <si>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</si>
  <si>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</si>
  <si>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</si>
  <si>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</si>
  <si>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</si>
  <si>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</si>
  <si>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</si>
  <si>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</si>
  <si>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</si>
  <si>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</si>
  <si>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</si>
  <si>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</si>
  <si>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</si>
  <si>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</si>
  <si>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</si>
  <si>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</si>
  <si>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</si>
  <si>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</si>
  <si>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</si>
  <si>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</si>
  <si>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</si>
  <si>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</si>
  <si>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</si>
  <si>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</si>
  <si>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</si>
  <si>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</si>
  <si>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</si>
  <si>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</si>
  <si>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</si>
  <si>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</si>
  <si>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</si>
  <si>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</si>
  <si>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</si>
  <si>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</si>
  <si>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</si>
  <si>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</si>
  <si>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</si>
  <si>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</si>
  <si>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</si>
  <si>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</si>
  <si>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</si>
  <si>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</si>
  <si>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</si>
  <si>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</si>
  <si>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</si>
  <si>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</si>
  <si>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</si>
  <si>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</si>
  <si>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</si>
  <si>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</si>
  <si>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</si>
  <si>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</si>
  <si>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</si>
  <si>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</si>
  <si>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</si>
  <si>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</si>
  <si>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</si>
  <si>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</si>
  <si>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</si>
  <si>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</si>
  <si>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</si>
  <si>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</si>
  <si>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</si>
  <si>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</si>
  <si>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</si>
  <si>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</si>
  <si>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</si>
  <si>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</si>
  <si>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</si>
  <si>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</si>
  <si>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</si>
  <si>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</si>
  <si>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</si>
  <si>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</si>
  <si>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</si>
  <si>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</si>
  <si>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</si>
  <si>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</si>
  <si>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</si>
  <si>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</si>
  <si>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</si>
  <si>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</si>
  <si>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</si>
  <si>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</si>
  <si>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</si>
  <si>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</si>
  <si>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</si>
  <si>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</si>
  <si>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</si>
  <si>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</si>
  <si>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</si>
  <si>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</si>
  <si>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</si>
  <si>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</si>
  <si>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</si>
  <si>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</si>
  <si>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</si>
  <si>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</si>
  <si>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</si>
  <si>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</si>
  <si>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</si>
  <si>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</si>
  <si>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</si>
  <si>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</si>
  <si>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</si>
  <si>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</si>
  <si>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</si>
  <si>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</si>
  <si>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</si>
  <si>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</si>
  <si>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</si>
  <si>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</si>
  <si>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</si>
  <si>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</si>
  <si>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</si>
  <si>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</si>
  <si>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</si>
  <si>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</si>
  <si>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</si>
  <si>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</si>
  <si>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</si>
  <si>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</si>
  <si>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</si>
  <si>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</si>
  <si>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</si>
  <si>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</si>
  <si>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</si>
  <si>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</si>
  <si>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</si>
  <si>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</si>
  <si>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</si>
  <si>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</si>
  <si>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</si>
  <si>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</si>
  <si>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</si>
  <si>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</si>
  <si>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</si>
  <si>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</si>
  <si>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</si>
  <si>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</si>
  <si>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</si>
  <si>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</si>
  <si>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</si>
  <si>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</si>
  <si>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</si>
  <si>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</si>
  <si>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</si>
  <si>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</si>
  <si>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</si>
  <si>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</si>
  <si>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</si>
  <si>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</si>
  <si>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</si>
  <si>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</si>
  <si>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</si>
  <si>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</si>
  <si>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</si>
  <si>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</si>
  <si>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</si>
  <si>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</si>
  <si>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</si>
  <si>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</si>
  <si>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</si>
  <si>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</si>
  <si>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</si>
  <si>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</si>
  <si>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</si>
  <si>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</si>
  <si>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</si>
  <si>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</si>
  <si>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</si>
  <si>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</si>
  <si>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</si>
  <si>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</si>
  <si>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</si>
  <si>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</si>
  <si>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</si>
  <si>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</si>
  <si>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</si>
  <si>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</si>
  <si>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</si>
  <si>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</si>
  <si>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</si>
  <si>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</si>
  <si>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</si>
  <si>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</si>
  <si>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</si>
  <si>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</si>
  <si>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</si>
  <si>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</si>
  <si>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</si>
  <si>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</si>
  <si>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</si>
  <si>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</si>
  <si>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</si>
  <si>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</si>
  <si>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</si>
  <si>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</si>
  <si>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</si>
  <si>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</si>
  <si>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</si>
  <si>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</si>
  <si>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</si>
  <si>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</si>
  <si>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</si>
  <si>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</si>
  <si>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</si>
  <si>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</si>
  <si>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</si>
  <si>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</si>
  <si>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</si>
  <si>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</si>
  <si>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</si>
  <si>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</si>
  <si>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</si>
  <si>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</si>
  <si>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</si>
  <si>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</si>
  <si>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</si>
  <si>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</si>
  <si>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</si>
  <si>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</si>
  <si>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</si>
  <si>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</si>
  <si>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</si>
  <si>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</si>
  <si>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</si>
  <si>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</si>
  <si>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</si>
  <si>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</si>
  <si>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</si>
  <si>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</si>
  <si>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</si>
  <si>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</si>
  <si>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</si>
  <si>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</si>
  <si>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</si>
  <si>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</si>
  <si>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</si>
  <si>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</si>
  <si>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</si>
  <si>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</si>
  <si>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</si>
  <si>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</si>
  <si>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</si>
  <si>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</si>
  <si>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</si>
  <si>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</si>
  <si>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</si>
  <si>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</si>
  <si>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</si>
  <si>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</si>
  <si>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</si>
  <si>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</si>
  <si>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</si>
  <si>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</si>
  <si>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</si>
  <si>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</si>
  <si>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</si>
  <si>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</si>
  <si>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</si>
  <si>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</si>
  <si>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</si>
  <si>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</si>
  <si>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</si>
  <si>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</si>
  <si>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</si>
  <si>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</si>
  <si>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</si>
  <si>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</si>
  <si>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</si>
  <si>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</si>
  <si>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</si>
  <si>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</si>
  <si>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</si>
  <si>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</si>
  <si>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</si>
  <si>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</si>
  <si>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</si>
  <si>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</si>
  <si>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</si>
  <si>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</si>
  <si>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</si>
  <si>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</si>
  <si>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</si>
  <si>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</si>
  <si>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</si>
  <si>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</si>
  <si>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</si>
  <si>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</si>
  <si>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</si>
  <si>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</si>
  <si>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</si>
  <si>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</si>
  <si>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</si>
  <si>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</si>
  <si>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</si>
  <si>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</si>
  <si>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</si>
  <si>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</si>
  <si>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</si>
  <si>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</si>
  <si>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</si>
  <si>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</si>
  <si>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</si>
  <si>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</si>
  <si>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</si>
  <si>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</si>
  <si>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</si>
  <si>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</si>
  <si>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</si>
  <si>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</si>
  <si>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</si>
  <si>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</si>
  <si>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</si>
  <si>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</si>
  <si>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</si>
  <si>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</si>
  <si>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</si>
  <si>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</si>
  <si>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</si>
  <si>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</si>
  <si>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</si>
  <si>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</si>
  <si>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</si>
  <si>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</si>
  <si>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</si>
  <si>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</si>
  <si>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</si>
  <si>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</si>
  <si>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</si>
  <si>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</si>
  <si>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</si>
  <si>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</si>
  <si>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</si>
  <si>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</si>
  <si>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</si>
  <si>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</si>
  <si>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</si>
  <si>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</si>
  <si>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</si>
  <si>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</si>
  <si>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</si>
  <si>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</si>
  <si>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</si>
  <si>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</si>
  <si>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</si>
  <si>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</si>
  <si>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</si>
  <si>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</si>
  <si>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</si>
  <si>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</si>
  <si>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</si>
  <si>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</si>
  <si>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</si>
  <si>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</si>
  <si>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</si>
  <si>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</si>
  <si>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</si>
  <si>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</si>
  <si>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</si>
  <si>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</si>
  <si>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</si>
  <si>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</si>
  <si>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</si>
  <si>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</si>
  <si>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</si>
  <si>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</si>
  <si>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</si>
  <si>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</si>
  <si>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</si>
  <si>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</si>
  <si>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</si>
  <si>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</si>
  <si>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</si>
  <si>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</si>
  <si>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</si>
  <si>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</si>
  <si>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</si>
  <si>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</si>
  <si>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</si>
  <si>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</si>
  <si>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</si>
  <si>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</si>
  <si>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</si>
  <si>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</si>
  <si>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</si>
  <si>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</si>
  <si>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</si>
  <si>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</si>
  <si>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</si>
  <si>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</si>
  <si>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</si>
  <si>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</si>
  <si>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</si>
  <si>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</si>
  <si>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</si>
  <si>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</si>
  <si>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</si>
  <si>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</si>
  <si>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</si>
  <si>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</si>
  <si>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</si>
  <si>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</si>
  <si>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</si>
  <si>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</si>
  <si>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</si>
  <si>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</si>
  <si>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</si>
  <si>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</si>
  <si>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</si>
  <si>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</si>
  <si>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</si>
  <si>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</si>
  <si>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</si>
  <si>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</si>
  <si>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</si>
  <si>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</si>
  <si>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</si>
  <si>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</si>
  <si>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</si>
  <si>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</si>
  <si>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</si>
  <si>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</si>
  <si>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</si>
  <si>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</si>
  <si>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</si>
  <si>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</si>
  <si>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</si>
  <si>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</si>
  <si>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</si>
  <si>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</si>
  <si>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</si>
  <si>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</si>
  <si>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</si>
  <si>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</si>
  <si>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</si>
  <si>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</si>
  <si>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</si>
  <si>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</si>
  <si>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</si>
  <si>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</si>
  <si>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</si>
  <si>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</si>
  <si>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</si>
  <si>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</si>
  <si>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</si>
  <si>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</si>
  <si>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</si>
  <si>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</si>
  <si>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</si>
  <si>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</si>
  <si>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</si>
  <si>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</si>
  <si>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</si>
  <si>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</si>
  <si>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</si>
  <si>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</si>
  <si>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</si>
  <si>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</si>
  <si>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</si>
  <si>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</si>
  <si>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</si>
  <si>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</si>
  <si>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</si>
  <si>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</si>
  <si>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</si>
  <si>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</si>
  <si>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</si>
  <si>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</si>
  <si>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</si>
  <si>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</si>
  <si>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</si>
  <si>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</si>
  <si>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</si>
  <si>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</si>
  <si>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</si>
  <si>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</si>
  <si>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</si>
  <si>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</si>
  <si>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</si>
  <si>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</si>
  <si>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</si>
  <si>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</si>
  <si>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</si>
  <si>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</si>
  <si>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</si>
  <si>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</si>
  <si>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</si>
  <si>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</si>
  <si>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</si>
  <si>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</si>
  <si>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</si>
  <si>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</si>
  <si>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</si>
  <si>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</si>
  <si>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</si>
  <si>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</si>
  <si>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</si>
  <si>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</si>
  <si>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</si>
  <si>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</si>
  <si>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</si>
  <si>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</si>
  <si>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</si>
  <si>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</si>
  <si>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</si>
  <si>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</si>
  <si>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</si>
  <si>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</si>
  <si>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</si>
  <si>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</si>
  <si>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</si>
  <si>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</si>
  <si>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</si>
  <si>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</si>
  <si>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</si>
  <si>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</si>
  <si>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</si>
  <si>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</si>
  <si>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</si>
  <si>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</si>
  <si>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</si>
  <si>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</si>
  <si>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</si>
  <si>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</si>
  <si>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</si>
  <si>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</si>
  <si>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</si>
  <si>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</si>
  <si>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</si>
  <si>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</si>
  <si>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</si>
  <si>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</si>
  <si>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</si>
  <si>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</si>
  <si>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</si>
  <si>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</si>
  <si>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</si>
  <si>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</si>
  <si>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</si>
  <si>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</si>
  <si>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</si>
  <si>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</si>
  <si>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</si>
  <si>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</si>
  <si>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</si>
  <si>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</si>
  <si>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</si>
  <si>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</si>
  <si>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</si>
  <si>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</si>
  <si>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</si>
  <si>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</si>
  <si>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</si>
  <si>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</si>
  <si>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</si>
  <si>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</si>
  <si>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</si>
  <si>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</si>
  <si>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</si>
  <si>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</si>
  <si>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</si>
  <si>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</si>
  <si>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</si>
  <si>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</si>
  <si>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</si>
  <si>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</si>
  <si>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</si>
  <si>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</si>
  <si>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</si>
  <si>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</si>
  <si>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</si>
  <si>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</si>
  <si>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</si>
  <si>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</si>
  <si>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</si>
  <si>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</si>
  <si>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</si>
  <si>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</si>
  <si>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</si>
  <si>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</si>
  <si>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</si>
  <si>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</si>
  <si>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</si>
  <si>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</si>
  <si>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</si>
  <si>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</si>
  <si>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</si>
  <si>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</si>
  <si>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</si>
  <si>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</si>
  <si>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</si>
  <si>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</si>
  <si>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</si>
  <si>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</si>
  <si>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</si>
  <si>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</si>
  <si>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</si>
  <si>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</si>
  <si>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</si>
  <si>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</si>
  <si>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</si>
  <si>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</si>
  <si>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</si>
  <si>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</si>
  <si>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</si>
  <si>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</si>
  <si>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</si>
  <si>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</si>
  <si>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</si>
  <si>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</si>
  <si>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</si>
  <si>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</si>
  <si>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</si>
  <si>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</si>
  <si>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</si>
  <si>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</si>
  <si>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</si>
  <si>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</si>
  <si>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</si>
  <si>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</si>
  <si>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</si>
  <si>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</si>
  <si>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</si>
  <si>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</si>
  <si>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</si>
  <si>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</si>
  <si>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</si>
  <si>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</si>
  <si>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</si>
  <si>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</si>
  <si>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</si>
  <si>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</si>
  <si>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</si>
  <si>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</si>
  <si>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</si>
  <si>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</si>
  <si>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</si>
  <si>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</si>
  <si>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</si>
  <si>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</si>
  <si>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</si>
  <si>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</si>
  <si>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</si>
  <si>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</si>
  <si>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</si>
  <si>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</si>
  <si>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</si>
  <si>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</si>
  <si>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</si>
  <si>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</si>
  <si>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</si>
  <si>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</si>
  <si>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</si>
  <si>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</si>
  <si>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</si>
  <si>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</si>
  <si>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</si>
  <si>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</si>
  <si>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</si>
  <si>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</si>
  <si>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</si>
  <si>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</si>
  <si>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</si>
  <si>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</si>
  <si>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</si>
  <si>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</si>
  <si>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</si>
  <si>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</si>
  <si>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</si>
  <si>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</si>
  <si>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</si>
  <si>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</si>
  <si>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</si>
  <si>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</si>
  <si>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</si>
  <si>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</si>
  <si>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</si>
  <si>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</si>
  <si>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</si>
  <si>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</si>
  <si>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</si>
  <si>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</si>
  <si>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</si>
  <si>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</si>
  <si>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</si>
  <si>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</si>
  <si>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</si>
  <si>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</si>
  <si>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</si>
  <si>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</si>
  <si>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</si>
  <si>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</si>
  <si>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</si>
  <si>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</si>
  <si>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</si>
  <si>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</si>
  <si>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</si>
  <si>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</si>
  <si>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</si>
  <si>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</si>
  <si>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</si>
  <si>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</si>
  <si>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</si>
  <si>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</si>
  <si>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</si>
  <si>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</si>
  <si>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</si>
  <si>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</si>
  <si>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</si>
  <si>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</si>
  <si>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</si>
  <si>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</si>
  <si>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</si>
  <si>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</si>
  <si>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</si>
  <si>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</si>
  <si>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</si>
  <si>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</si>
  <si>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</si>
  <si>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</si>
  <si>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</si>
  <si>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</si>
  <si>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</si>
  <si>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</si>
  <si>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</si>
  <si>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</si>
  <si>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</si>
  <si>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</si>
  <si>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</si>
  <si>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</si>
  <si>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</si>
  <si>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</si>
  <si>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</si>
  <si>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</si>
  <si>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</si>
  <si>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</si>
  <si>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</si>
  <si>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</si>
  <si>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</si>
  <si>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</si>
  <si>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</si>
  <si>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</si>
  <si>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</si>
  <si>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</si>
  <si>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</si>
  <si>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</si>
  <si>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</si>
  <si>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</si>
  <si>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</si>
  <si>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</si>
  <si>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</si>
  <si>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</si>
  <si>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</si>
  <si>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</si>
  <si>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</si>
  <si>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</si>
  <si>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</si>
  <si>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</si>
  <si>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</si>
  <si>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</si>
  <si>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</si>
  <si>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</si>
  <si>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</si>
  <si>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</si>
  <si>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</si>
  <si>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</si>
  <si>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</si>
  <si>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</si>
  <si>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</si>
  <si>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</si>
  <si>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</si>
  <si>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</si>
  <si>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</si>
  <si>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</si>
  <si>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</si>
  <si>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</si>
  <si>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</si>
  <si>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</si>
  <si>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</si>
  <si>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</si>
  <si>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</si>
  <si>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</si>
  <si>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</si>
  <si>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</si>
  <si>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</si>
  <si>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</si>
  <si>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</si>
  <si>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</si>
  <si>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</si>
  <si>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</si>
  <si>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</si>
  <si>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</si>
  <si>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</si>
  <si>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</si>
  <si>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</si>
  <si>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</si>
  <si>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</si>
  <si>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</si>
  <si>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</si>
  <si>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</si>
  <si>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</si>
  <si>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</si>
  <si>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</si>
  <si>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</si>
  <si>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</si>
  <si>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</si>
  <si>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</si>
  <si>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</si>
  <si>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</si>
  <si>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</si>
  <si>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</si>
  <si>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</si>
  <si>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</si>
  <si>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</si>
  <si>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</si>
  <si>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</si>
  <si>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</si>
  <si>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</si>
  <si>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</si>
  <si>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</si>
  <si>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</si>
  <si>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</si>
  <si>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</si>
  <si>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</si>
  <si>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</si>
  <si>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</si>
  <si>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</si>
  <si>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</si>
  <si>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</si>
  <si>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</si>
  <si>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</si>
  <si>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</si>
  <si>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</si>
  <si>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</si>
  <si>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</si>
  <si>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</si>
  <si>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</si>
  <si>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</si>
  <si>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</si>
  <si>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</si>
  <si>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</si>
  <si>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</si>
  <si>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</si>
  <si>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</si>
  <si>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</si>
  <si>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</si>
  <si>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</si>
  <si>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</si>
  <si>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</si>
  <si>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</si>
  <si>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</si>
  <si>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</si>
  <si>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</si>
  <si>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</si>
  <si>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</si>
  <si>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</si>
  <si>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</si>
  <si>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</si>
  <si>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</si>
  <si>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</si>
  <si>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</si>
  <si>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</si>
  <si>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</si>
  <si>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</si>
  <si>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</si>
  <si>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</si>
  <si>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</si>
  <si>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</si>
  <si>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</si>
  <si>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</si>
  <si>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</si>
  <si>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</si>
  <si>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</si>
  <si>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</si>
  <si>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</si>
  <si>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</si>
  <si>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</si>
  <si>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</si>
  <si>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</si>
  <si>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</si>
  <si>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</si>
  <si>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</si>
  <si>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</si>
  <si>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</si>
  <si>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</si>
  <si>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</si>
  <si>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</si>
  <si>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</si>
  <si>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</si>
  <si>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</si>
  <si>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</si>
  <si>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</si>
  <si>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</si>
  <si>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</si>
  <si>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</si>
  <si>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</si>
  <si>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</si>
  <si>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</si>
  <si>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</si>
  <si>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</si>
  <si>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</si>
  <si>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</si>
  <si>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</si>
  <si>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</si>
  <si>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</si>
  <si>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</si>
  <si>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</si>
  <si>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</si>
  <si>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</si>
  <si>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</si>
  <si>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</si>
  <si>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</si>
  <si>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</si>
  <si>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</si>
  <si>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</si>
  <si>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</si>
  <si>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</si>
  <si>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</si>
  <si>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</si>
  <si>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</si>
  <si>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</si>
  <si>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</si>
  <si>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</si>
  <si>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</si>
  <si>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</si>
  <si>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</si>
  <si>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</si>
  <si>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</si>
  <si>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</si>
  <si>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</si>
  <si>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</si>
  <si>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</si>
  <si>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</si>
  <si>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</si>
  <si>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</si>
  <si>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</si>
  <si>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</si>
  <si>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</si>
  <si>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</si>
  <si>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</si>
  <si>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</si>
  <si>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</si>
  <si>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</si>
  <si>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</si>
  <si>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</si>
  <si>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</si>
  <si>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</si>
  <si>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</si>
  <si>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</si>
  <si>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</si>
  <si>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</si>
  <si>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</si>
  <si>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</si>
  <si>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</si>
  <si>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</si>
  <si>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</si>
  <si>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</si>
  <si>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</si>
  <si>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</si>
  <si>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</si>
  <si>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</si>
  <si>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</si>
  <si>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</si>
  <si>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</si>
  <si>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</si>
  <si>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</si>
  <si>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</si>
  <si>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</si>
  <si>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</si>
  <si>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</si>
  <si>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</si>
  <si>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</si>
  <si>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</si>
  <si>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</si>
  <si>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</si>
  <si>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</si>
  <si>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</si>
  <si>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</si>
  <si>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</si>
  <si>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</si>
  <si>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</si>
  <si>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</si>
  <si>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</si>
  <si>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</si>
  <si>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</si>
  <si>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</si>
  <si>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</si>
  <si>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</si>
  <si>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</si>
  <si>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</si>
  <si>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</si>
  <si>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</si>
  <si>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</si>
  <si>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</si>
  <si>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</si>
  <si>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</si>
  <si>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</si>
  <si>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</si>
  <si>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</si>
  <si>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</si>
  <si>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</si>
  <si>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</si>
  <si>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</si>
  <si>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</si>
  <si>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</si>
  <si>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</si>
  <si>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</si>
  <si>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</si>
  <si>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</si>
  <si>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</si>
  <si>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</si>
  <si>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</si>
  <si>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</si>
  <si>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</si>
  <si>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</si>
  <si>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</si>
  <si>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</si>
  <si>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</si>
  <si>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</si>
  <si>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</si>
  <si>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</si>
  <si>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</si>
  <si>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</si>
  <si>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</si>
  <si>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</si>
  <si>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</si>
  <si>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</si>
  <si>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</si>
  <si>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</si>
  <si>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</si>
  <si>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</si>
  <si>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</si>
  <si>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</si>
  <si>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</si>
  <si>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</si>
  <si>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</si>
  <si>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</si>
  <si>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</si>
  <si>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</si>
  <si>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</si>
  <si>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</si>
  <si>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</si>
  <si>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</si>
  <si>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</si>
  <si>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</si>
  <si>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</si>
  <si>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</si>
  <si>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</si>
  <si>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</si>
  <si>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</si>
  <si>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</si>
  <si>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</si>
  <si>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</si>
  <si>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</si>
  <si>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</si>
  <si>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</si>
  <si>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</si>
  <si>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</si>
  <si>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</si>
  <si>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</si>
  <si>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</si>
  <si>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</si>
  <si>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</si>
  <si>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</si>
  <si>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</si>
  <si>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</si>
  <si>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</si>
  <si>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</si>
  <si>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</si>
  <si>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</si>
  <si>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</si>
  <si>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</si>
  <si>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</si>
  <si>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</si>
  <si>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</si>
  <si>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</si>
  <si>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</si>
  <si>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</si>
  <si>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</si>
  <si>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</si>
  <si>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</si>
  <si>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</si>
  <si>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</si>
  <si>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</si>
  <si>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</si>
  <si>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</si>
  <si>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</si>
  <si>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</si>
  <si>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</si>
  <si>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</si>
  <si>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</si>
  <si>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</si>
  <si>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</si>
  <si>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</si>
  <si>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</si>
  <si>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</si>
  <si>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</si>
  <si>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</si>
  <si>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</si>
  <si>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</si>
  <si>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</si>
  <si>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</si>
  <si>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</si>
  <si>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</si>
  <si>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</si>
  <si>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</si>
  <si>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</si>
  <si>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</si>
  <si>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</si>
  <si>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</si>
  <si>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</si>
  <si>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</si>
  <si>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</si>
  <si>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</si>
  <si>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</si>
  <si>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</si>
  <si>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</si>
  <si>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</si>
  <si>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</si>
  <si>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</si>
  <si>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</si>
  <si>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</si>
  <si>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</si>
  <si>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</si>
  <si>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</si>
  <si>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</si>
  <si>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</si>
  <si>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</si>
  <si>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</si>
  <si>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</si>
  <si>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</si>
  <si>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</si>
  <si>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</si>
  <si>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</si>
  <si>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</si>
  <si>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</si>
  <si>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</si>
  <si>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</si>
  <si>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</si>
  <si>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</si>
  <si>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</si>
  <si>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</si>
  <si>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</si>
  <si>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</si>
  <si>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</si>
  <si>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</si>
  <si>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</si>
  <si>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</si>
  <si>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</si>
  <si>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</si>
  <si>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</si>
  <si>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</si>
  <si>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</si>
  <si>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</si>
  <si>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</si>
  <si>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</si>
  <si>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</si>
  <si>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</si>
  <si>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</si>
  <si>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</si>
  <si>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</si>
  <si>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</si>
  <si>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</si>
  <si>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</si>
  <si>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</si>
  <si>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</si>
  <si>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</si>
  <si>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</si>
  <si>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</si>
  <si>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</si>
  <si>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</si>
  <si>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</si>
  <si>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</si>
  <si>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</si>
  <si>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</si>
  <si>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</si>
  <si>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</si>
  <si>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</si>
  <si>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</si>
  <si>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</si>
  <si>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</si>
  <si>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</si>
  <si>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</si>
  <si>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</si>
  <si>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</si>
  <si>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</si>
  <si>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</si>
  <si>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</si>
  <si>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</si>
  <si>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</si>
  <si>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</si>
  <si>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</si>
  <si>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</si>
  <si>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</si>
  <si>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</si>
  <si>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</si>
  <si>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</si>
  <si>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</si>
  <si>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</si>
  <si>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</si>
  <si>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</si>
  <si>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</si>
  <si>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</si>
  <si>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</si>
  <si>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</si>
  <si>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</si>
  <si>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</si>
  <si>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</si>
  <si>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</si>
  <si>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</si>
  <si>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</si>
  <si>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</si>
  <si>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</si>
  <si>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</si>
  <si>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</si>
  <si>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</si>
  <si>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</si>
  <si>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</si>
  <si>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</si>
  <si>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</si>
  <si>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</si>
  <si>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</si>
  <si>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</si>
  <si>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</si>
  <si>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</si>
  <si>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</si>
  <si>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</si>
  <si>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</si>
  <si>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</si>
  <si>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</si>
  <si>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</si>
  <si>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</si>
  <si>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</si>
  <si>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</si>
  <si>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</si>
  <si>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</si>
  <si>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</si>
  <si>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</si>
  <si>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</si>
  <si>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</si>
  <si>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</si>
  <si>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</si>
  <si>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</si>
  <si>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</si>
  <si>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</si>
  <si>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</si>
  <si>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</si>
  <si>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</si>
  <si>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</si>
  <si>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</si>
  <si>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</si>
  <si>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</si>
  <si>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</si>
  <si>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</si>
  <si>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</si>
  <si>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</si>
  <si>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</si>
  <si>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</si>
  <si>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</si>
  <si>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</si>
  <si>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</si>
  <si>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</si>
  <si>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</si>
  <si>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</si>
  <si>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</si>
  <si>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</si>
  <si>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</si>
  <si>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</si>
  <si>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</si>
  <si>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</si>
  <si>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</si>
  <si>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</si>
  <si>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</si>
  <si>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</si>
  <si>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</si>
  <si>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</si>
  <si>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</si>
  <si>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</si>
  <si>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</si>
  <si>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</si>
  <si>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</si>
  <si>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</si>
  <si>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</si>
  <si>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</si>
  <si>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</si>
  <si>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</si>
  <si>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</si>
  <si>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</si>
  <si>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</si>
  <si>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</si>
  <si>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</si>
  <si>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</si>
  <si>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</si>
  <si>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</si>
  <si>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</si>
  <si>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</si>
  <si>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</si>
  <si>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</si>
  <si>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</si>
  <si>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</si>
  <si>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</si>
  <si>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</si>
  <si>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</si>
  <si>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</si>
  <si>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</si>
  <si>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</si>
  <si>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</si>
  <si>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</si>
  <si>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</si>
  <si>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</si>
  <si>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</si>
  <si>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</si>
  <si>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</si>
  <si>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</si>
  <si>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</si>
  <si>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</si>
  <si>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</si>
  <si>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</si>
  <si>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</si>
  <si>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</si>
  <si>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</si>
  <si>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</si>
  <si>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</si>
  <si>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</si>
  <si>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</si>
  <si>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</si>
  <si>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</si>
  <si>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</si>
  <si>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</si>
  <si>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</si>
  <si>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</si>
  <si>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</si>
  <si>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</si>
  <si>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</si>
  <si>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</si>
  <si>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</si>
  <si>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</si>
  <si>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</si>
  <si>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</si>
  <si>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</si>
  <si>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</si>
  <si>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</si>
  <si>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</si>
  <si>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</si>
  <si>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</si>
  <si>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</si>
  <si>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</si>
  <si>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</si>
  <si>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</si>
  <si>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</si>
  <si>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</si>
  <si>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</si>
  <si>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</si>
  <si>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</si>
  <si>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</si>
  <si>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</si>
  <si>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</si>
  <si>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</si>
  <si>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</si>
  <si>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</si>
  <si>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</si>
  <si>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</si>
  <si>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</si>
  <si>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</si>
  <si>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</si>
  <si>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</si>
  <si>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</si>
  <si>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</si>
  <si>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</si>
  <si>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</si>
  <si>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</si>
  <si>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</si>
  <si>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</si>
  <si>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</si>
  <si>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</si>
  <si>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</si>
  <si>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</si>
  <si>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</si>
  <si>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</si>
  <si>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</si>
  <si>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</si>
  <si>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</si>
  <si>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</si>
  <si>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</si>
  <si>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</si>
  <si>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</si>
  <si>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</si>
  <si>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</si>
  <si>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</si>
  <si>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</si>
  <si>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</si>
  <si>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</si>
  <si>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</si>
  <si>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</si>
  <si>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</si>
  <si>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</si>
  <si>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</si>
  <si>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</si>
  <si>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</si>
  <si>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</si>
  <si>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</si>
  <si>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</si>
  <si>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</si>
  <si>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</si>
  <si>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</si>
  <si>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</si>
  <si>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</si>
  <si>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</si>
  <si>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</si>
  <si>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</si>
  <si>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</si>
  <si>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</si>
  <si>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</si>
  <si>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</si>
  <si>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</si>
  <si>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</si>
  <si>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</si>
  <si>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</si>
  <si>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</si>
  <si>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</si>
  <si>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</si>
  <si>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</si>
  <si>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</si>
  <si>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</si>
  <si>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</si>
  <si>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</si>
  <si>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</si>
  <si>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</si>
  <si>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</si>
  <si>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</si>
  <si>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</si>
  <si>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</si>
  <si>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</si>
  <si>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</si>
  <si>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</si>
  <si>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</si>
  <si>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</si>
  <si>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</si>
  <si>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</si>
  <si>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</si>
  <si>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</si>
  <si>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</si>
  <si>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</si>
  <si>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</si>
  <si>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</si>
  <si>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</si>
  <si>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</si>
  <si>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</si>
  <si>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</si>
  <si>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</si>
  <si>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</si>
  <si>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</si>
  <si>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</si>
  <si>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</si>
  <si>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</si>
  <si>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</si>
  <si>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</si>
  <si>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</si>
  <si>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</si>
  <si>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</si>
  <si>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</si>
  <si>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</si>
  <si>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</si>
  <si>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</si>
  <si>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</si>
  <si>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</si>
  <si>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</si>
  <si>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</si>
  <si>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</si>
  <si>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</si>
  <si>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</si>
  <si>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</si>
  <si>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</si>
  <si>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</si>
  <si>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</si>
  <si>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</si>
  <si>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</si>
  <si>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</si>
  <si>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</si>
  <si>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</si>
  <si>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</si>
  <si>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</si>
  <si>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</si>
  <si>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</si>
  <si>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</si>
  <si>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</si>
  <si>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</si>
  <si>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</si>
  <si>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</si>
  <si>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</si>
  <si>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</si>
  <si>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</si>
  <si>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</si>
  <si>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</si>
  <si>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</si>
  <si>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</si>
  <si>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</si>
  <si>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</si>
  <si>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</si>
  <si>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</si>
  <si>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</si>
  <si>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</si>
  <si>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</si>
  <si>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</si>
  <si>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</si>
  <si>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</si>
  <si>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</si>
  <si>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</si>
  <si>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</si>
  <si>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</si>
  <si>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</si>
  <si>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</si>
  <si>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</si>
  <si>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</si>
  <si>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</si>
  <si>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</si>
  <si>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</si>
  <si>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</si>
  <si>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</si>
  <si>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</si>
  <si>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</si>
  <si>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</si>
  <si>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</si>
  <si>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</si>
  <si>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</si>
  <si>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</si>
  <si>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</si>
  <si>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</si>
  <si>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</si>
  <si>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</si>
  <si>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</si>
  <si>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</si>
  <si>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</si>
  <si>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</si>
  <si>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</si>
  <si>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</si>
  <si>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</si>
  <si>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</si>
  <si>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</si>
  <si>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</si>
  <si>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</si>
  <si>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</si>
  <si>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</si>
  <si>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</si>
  <si>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</si>
  <si>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</si>
  <si>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</si>
  <si>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</si>
  <si>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</si>
  <si>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</si>
  <si>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</si>
  <si>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</si>
  <si>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</si>
  <si>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</si>
  <si>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</si>
  <si>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</si>
  <si>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</si>
  <si>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</si>
  <si>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</si>
  <si>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</si>
  <si>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</si>
  <si>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</si>
  <si>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</si>
  <si>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</si>
  <si>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</si>
  <si>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</si>
  <si>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</si>
  <si>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</si>
  <si>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</si>
  <si>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</si>
  <si>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</si>
  <si>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</si>
  <si>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</si>
  <si>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</si>
  <si>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</si>
  <si>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</si>
  <si>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</si>
  <si>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</si>
  <si>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</si>
  <si>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</si>
  <si>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</si>
  <si>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</si>
  <si>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</si>
  <si>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</si>
  <si>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</si>
  <si>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</si>
  <si>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</si>
  <si>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</si>
  <si>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</si>
  <si>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</si>
  <si>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</si>
  <si>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</si>
  <si>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</si>
  <si>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</si>
  <si>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</si>
  <si>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</si>
  <si>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</si>
  <si>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</si>
  <si>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</si>
  <si>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</si>
  <si>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</si>
  <si>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</si>
  <si>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</si>
  <si>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</si>
  <si>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</si>
  <si>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</si>
  <si>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</si>
  <si>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</si>
  <si>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</si>
  <si>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</si>
  <si>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</si>
  <si>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</si>
  <si>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</si>
  <si>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</si>
  <si>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</si>
  <si>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</si>
  <si>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</si>
  <si>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</si>
  <si>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</si>
  <si>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</si>
  <si>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</si>
  <si>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</si>
  <si>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</si>
  <si>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</si>
  <si>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</si>
  <si>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</si>
  <si>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</si>
  <si>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</si>
  <si>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</si>
  <si>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</si>
  <si>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</si>
  <si>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</si>
  <si>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</si>
  <si>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</si>
  <si>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</si>
  <si>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</si>
  <si>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</si>
  <si>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</si>
  <si>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</si>
  <si>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</si>
  <si>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</si>
  <si>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</si>
  <si>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</si>
  <si>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</si>
  <si>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</si>
  <si>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</si>
  <si>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</si>
  <si>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</si>
  <si>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</si>
  <si>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</si>
  <si>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</si>
  <si>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</si>
  <si>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</si>
  <si>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</si>
  <si>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</si>
  <si>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</si>
  <si>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</si>
  <si>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</si>
  <si>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</si>
  <si>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</si>
  <si>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</si>
  <si>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</si>
  <si>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</si>
  <si>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</si>
  <si>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</si>
  <si>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</si>
  <si>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</si>
  <si>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</si>
  <si>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</si>
  <si>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</si>
  <si>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</si>
  <si>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</si>
  <si>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</si>
  <si>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</si>
  <si>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</si>
  <si>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</si>
  <si>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</si>
  <si>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</si>
  <si>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</si>
  <si>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</si>
  <si>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</si>
  <si>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</si>
  <si>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</si>
  <si>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</si>
  <si>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</si>
  <si>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</si>
  <si>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</si>
  <si>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</si>
  <si>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</si>
  <si>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</si>
  <si>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</si>
  <si>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</si>
  <si>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</si>
  <si>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</si>
  <si>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</si>
  <si>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</si>
  <si>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</si>
  <si>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</si>
  <si>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</si>
  <si>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</si>
  <si>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</si>
  <si>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</si>
  <si>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</si>
  <si>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</si>
  <si>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</si>
  <si>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</si>
  <si>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</si>
  <si>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</si>
  <si>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</si>
  <si>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</si>
  <si>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</si>
  <si>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</si>
  <si>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</si>
  <si>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</si>
  <si>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</si>
  <si>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</si>
  <si>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</si>
  <si>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</si>
  <si>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</si>
  <si>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</si>
  <si>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</si>
  <si>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</si>
  <si>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</si>
  <si>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</si>
  <si>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</si>
  <si>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</si>
  <si>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</si>
  <si>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</si>
  <si>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</si>
  <si>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</si>
  <si>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</si>
  <si>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</si>
  <si>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</si>
  <si>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</si>
  <si>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</si>
  <si>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</si>
  <si>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</si>
  <si>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</si>
  <si>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</si>
  <si>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</si>
  <si>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</si>
  <si>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</si>
  <si>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</si>
  <si>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</si>
  <si>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</si>
  <si>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</si>
  <si>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</si>
  <si>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</si>
  <si>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</si>
  <si>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</si>
  <si>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</si>
  <si>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</si>
  <si>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</si>
  <si>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</si>
  <si>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</si>
  <si>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</si>
  <si>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</si>
  <si>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</si>
  <si>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</si>
  <si>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</si>
  <si>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</si>
  <si>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</si>
  <si>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</si>
  <si>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</si>
  <si>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</si>
  <si>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</si>
  <si>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</si>
  <si>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</si>
  <si>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</si>
  <si>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</si>
  <si>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</si>
  <si>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</si>
  <si>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</si>
  <si>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</si>
  <si>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</si>
  <si>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</si>
  <si>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</si>
  <si>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</si>
  <si>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</si>
  <si>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</si>
  <si>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</si>
  <si>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</si>
  <si>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</si>
  <si>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</si>
  <si>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</si>
  <si>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</si>
  <si>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</si>
  <si>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</si>
  <si>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</si>
  <si>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</si>
  <si>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</si>
  <si>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</si>
  <si>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</si>
  <si>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</si>
  <si>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</si>
  <si>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</si>
  <si>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</si>
  <si>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</si>
  <si>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</si>
  <si>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</si>
  <si>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</si>
  <si>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</si>
  <si>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</si>
  <si>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</si>
  <si>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</si>
  <si>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</si>
  <si>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</si>
  <si>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</si>
  <si>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</si>
  <si>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</si>
  <si>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</si>
  <si>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</si>
  <si>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</si>
  <si>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</si>
  <si>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</si>
  <si>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</si>
  <si>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</si>
  <si>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</si>
  <si>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</si>
  <si>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</si>
  <si>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</si>
  <si>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</si>
  <si>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</si>
  <si>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</si>
  <si>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</si>
  <si>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</si>
  <si>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</si>
  <si>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</si>
  <si>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</si>
  <si>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</si>
  <si>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</si>
  <si>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</si>
  <si>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</si>
  <si>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</si>
  <si>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</si>
  <si>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</si>
  <si>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</si>
  <si>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</si>
  <si>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</si>
  <si>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</si>
  <si>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</si>
  <si>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</si>
  <si>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</si>
  <si>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</si>
  <si>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</si>
  <si>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</si>
  <si>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</si>
  <si>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</si>
  <si>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</si>
  <si>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</si>
  <si>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</si>
  <si>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</si>
  <si>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</si>
  <si>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</si>
  <si>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</si>
  <si>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</si>
  <si>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</si>
  <si>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</si>
  <si>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</si>
  <si>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</si>
  <si>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</si>
  <si>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</si>
  <si>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</si>
  <si>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</si>
  <si>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</si>
  <si>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</si>
  <si>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</si>
  <si>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</si>
  <si>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</si>
  <si>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</si>
  <si>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</si>
  <si>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</si>
  <si>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</si>
  <si>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</si>
  <si>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</si>
  <si>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</si>
  <si>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</si>
  <si>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</si>
  <si>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</si>
  <si>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</si>
  <si>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</si>
  <si>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</si>
  <si>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</si>
  <si>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</si>
  <si>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</si>
  <si>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</si>
  <si>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</si>
  <si>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</si>
  <si>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</si>
  <si>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</si>
  <si>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</si>
  <si>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</si>
  <si>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</si>
  <si>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</si>
  <si>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</si>
  <si>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</si>
  <si>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</si>
  <si>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</si>
  <si>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</si>
  <si>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</si>
  <si>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</si>
  <si>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</si>
  <si>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</si>
  <si>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</si>
  <si>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</si>
  <si>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</si>
  <si>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</si>
  <si>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</si>
  <si>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</si>
  <si>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</si>
  <si>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</si>
  <si>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</si>
  <si>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</si>
  <si>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</si>
  <si>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</si>
  <si>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</si>
  <si>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</si>
  <si>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</si>
  <si>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</si>
  <si>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</si>
  <si>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</si>
  <si>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</si>
  <si>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</si>
  <si>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</si>
  <si>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</si>
  <si>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</si>
  <si>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</si>
  <si>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</si>
  <si>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</si>
  <si>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</si>
  <si>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</si>
  <si>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</si>
  <si>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</si>
  <si>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</si>
  <si>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</si>
  <si>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</si>
  <si>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</si>
  <si>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</si>
  <si>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</si>
  <si>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</si>
  <si>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</si>
  <si>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</si>
  <si>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</si>
  <si>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</si>
  <si>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</si>
  <si>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</si>
  <si>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</si>
  <si>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</si>
  <si>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</si>
  <si>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</si>
  <si>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</si>
  <si>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</si>
  <si>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</si>
  <si>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</si>
  <si>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</si>
  <si>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</si>
  <si>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</si>
  <si>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</si>
  <si>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</si>
  <si>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</si>
  <si>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</si>
  <si>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</si>
  <si>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</si>
  <si>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</si>
  <si>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</si>
  <si>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</si>
  <si>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</si>
  <si>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</si>
  <si>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</si>
  <si>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</si>
  <si>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</si>
  <si>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</si>
  <si>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</si>
  <si>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</si>
  <si>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</si>
  <si>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</si>
  <si>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</si>
  <si>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</si>
  <si>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</si>
  <si>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</si>
  <si>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</si>
  <si>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</si>
  <si>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</si>
  <si>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</si>
  <si>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</si>
  <si>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</si>
  <si>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</si>
  <si>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</si>
  <si>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</si>
  <si>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</si>
  <si>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</si>
  <si>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</si>
  <si>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</si>
  <si>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</si>
  <si>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</si>
  <si>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</si>
  <si>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</si>
  <si>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</si>
  <si>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</si>
  <si>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</si>
  <si>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</si>
  <si>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</si>
  <si>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</si>
  <si>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</si>
  <si>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</si>
  <si>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</si>
  <si>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</si>
  <si>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</si>
  <si>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</si>
  <si>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</si>
  <si>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</si>
  <si>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</si>
  <si>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</si>
  <si>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</si>
  <si>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</si>
  <si>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</si>
  <si>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</si>
  <si>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</si>
  <si>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</si>
  <si>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</si>
  <si>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</si>
  <si>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</si>
  <si>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</si>
  <si>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</si>
  <si>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</si>
  <si>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</si>
  <si>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</si>
  <si>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</si>
  <si>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</si>
  <si>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</si>
  <si>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</si>
  <si>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</si>
  <si>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</si>
  <si>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</si>
  <si>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</si>
  <si>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</si>
  <si>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</si>
  <si>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</si>
  <si>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</si>
  <si>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</si>
  <si>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</si>
  <si>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</si>
  <si>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</si>
  <si>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</si>
  <si>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</si>
  <si>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</si>
  <si>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</si>
  <si>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</si>
  <si>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</si>
  <si>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</si>
  <si>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</si>
  <si>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</si>
  <si>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</si>
  <si>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</si>
  <si>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</si>
  <si>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</si>
  <si>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</si>
  <si>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</si>
  <si>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</si>
  <si>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</si>
  <si>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</si>
  <si>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</si>
  <si>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</si>
  <si>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</si>
  <si>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</si>
  <si>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</si>
  <si>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</si>
  <si>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</si>
  <si>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</si>
  <si>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</si>
  <si>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</si>
  <si>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</si>
  <si>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</si>
  <si>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</si>
  <si>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</si>
  <si>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</si>
  <si>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</si>
  <si>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</si>
  <si>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</si>
  <si>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</si>
  <si>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</si>
  <si>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</si>
  <si>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</si>
  <si>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</si>
  <si>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</si>
  <si>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</si>
  <si>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</si>
  <si>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</si>
  <si>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</si>
  <si>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</si>
  <si>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</si>
  <si>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</si>
  <si>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</si>
  <si>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</si>
  <si>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</si>
  <si>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</si>
  <si>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</si>
  <si>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</si>
  <si>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</si>
  <si>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</si>
  <si>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</si>
  <si>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</si>
  <si>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</si>
  <si>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</si>
  <si>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</si>
  <si>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</si>
  <si>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</si>
  <si>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</si>
  <si>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</si>
  <si>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</si>
  <si>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</si>
  <si>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</si>
  <si>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</si>
  <si>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</si>
  <si>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</si>
  <si>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</si>
  <si>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</si>
  <si>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</si>
  <si>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</si>
  <si>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</si>
  <si>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</si>
  <si>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</si>
  <si>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</si>
  <si>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</si>
  <si>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</si>
  <si>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</si>
  <si>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</si>
  <si>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</si>
  <si>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</si>
  <si>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</si>
  <si>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</si>
  <si>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</si>
  <si>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</si>
  <si>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</si>
  <si>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</si>
  <si>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</si>
  <si>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</si>
  <si>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</si>
  <si>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</si>
  <si>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</si>
  <si>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</si>
  <si>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</si>
  <si>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</si>
  <si>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</si>
  <si>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</si>
  <si>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</si>
  <si>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</si>
  <si>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</si>
  <si>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</si>
  <si>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</si>
  <si>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</si>
  <si>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</si>
  <si>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</si>
  <si>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</si>
  <si>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</si>
  <si>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</si>
  <si>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</si>
  <si>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</si>
  <si>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</si>
  <si>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</si>
  <si>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</si>
  <si>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</si>
  <si>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</si>
  <si>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</si>
  <si>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</si>
  <si>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</si>
  <si>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</si>
  <si>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</si>
  <si>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</si>
  <si>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</si>
  <si>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</si>
  <si>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</si>
  <si>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</si>
  <si>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</si>
  <si>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</si>
  <si>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</si>
  <si>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</si>
  <si>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</si>
  <si>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</si>
  <si>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</si>
  <si>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</si>
  <si>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</si>
  <si>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</si>
  <si>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</si>
  <si>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</si>
  <si>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</si>
  <si>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</si>
  <si>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</si>
  <si>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</si>
  <si>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</si>
  <si>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</si>
  <si>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</si>
  <si>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</si>
  <si>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</si>
  <si>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</si>
  <si>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</si>
  <si>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</si>
  <si>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</si>
  <si>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</si>
  <si>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</si>
  <si>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</si>
  <si>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</si>
  <si>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</si>
  <si>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</si>
  <si>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</si>
  <si>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</si>
  <si>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</si>
  <si>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</si>
  <si>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</si>
  <si>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</si>
  <si>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</si>
  <si>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</si>
  <si>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</si>
  <si>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</si>
  <si>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</si>
  <si>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</si>
  <si>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</si>
  <si>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</si>
  <si>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</si>
  <si>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</si>
  <si>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</si>
  <si>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</si>
  <si>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</si>
  <si>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</si>
  <si>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</si>
  <si>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</si>
  <si>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</si>
  <si>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</si>
  <si>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</si>
  <si>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</si>
  <si>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</si>
  <si>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</si>
  <si>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</si>
  <si>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</si>
  <si>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</si>
  <si>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</si>
  <si>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</si>
  <si>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</si>
  <si>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</si>
  <si>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</si>
  <si>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</si>
  <si>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</si>
  <si>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</si>
  <si>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</si>
  <si>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</si>
  <si>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</si>
  <si>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</si>
  <si>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</si>
  <si>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</si>
  <si>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</si>
  <si>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</si>
  <si>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</si>
  <si>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</si>
  <si>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</si>
  <si>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</si>
  <si>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</si>
  <si>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</si>
  <si>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</si>
  <si>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</si>
  <si>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</si>
  <si>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</si>
  <si>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</si>
  <si>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</si>
  <si>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</si>
  <si>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</si>
  <si>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</si>
  <si>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</si>
  <si>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</si>
  <si>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</si>
  <si>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</si>
  <si>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</si>
  <si>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</si>
  <si>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</si>
  <si>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</si>
  <si>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</si>
  <si>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</si>
  <si>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</si>
  <si>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</si>
  <si>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</si>
  <si>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</si>
  <si>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</si>
  <si>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</si>
  <si>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</si>
  <si>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</si>
  <si>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</si>
  <si>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</si>
  <si>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</si>
  <si>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</si>
  <si>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</si>
  <si>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</si>
  <si>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</si>
  <si>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</si>
  <si>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</si>
  <si>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</si>
  <si>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</si>
  <si>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</si>
  <si>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</si>
  <si>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</si>
  <si>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</si>
  <si>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</si>
  <si>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</si>
  <si>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</si>
  <si>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</si>
  <si>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</si>
  <si>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</si>
  <si>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</si>
  <si>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</si>
  <si>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</si>
  <si>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</si>
  <si>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</si>
  <si>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</si>
  <si>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</si>
  <si>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</si>
  <si>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</si>
  <si>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</si>
  <si>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</si>
  <si>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</si>
  <si>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</si>
  <si>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</si>
  <si>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</si>
  <si>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</si>
  <si>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</si>
  <si>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</si>
  <si>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</si>
  <si>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</si>
  <si>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</si>
  <si>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</si>
  <si>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</si>
  <si>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</si>
  <si>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</si>
  <si>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</si>
  <si>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</si>
  <si>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</si>
  <si>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</si>
  <si>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</si>
  <si>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</si>
  <si>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</si>
  <si>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</si>
  <si>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</si>
  <si>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</si>
  <si>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</si>
  <si>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</si>
  <si>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</si>
  <si>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</si>
  <si>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</si>
  <si>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</si>
  <si>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</si>
  <si>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</si>
  <si>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</si>
  <si>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</si>
  <si>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</si>
  <si>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</si>
  <si>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</si>
  <si>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</si>
  <si>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</si>
  <si>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</si>
  <si>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</si>
  <si>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</si>
  <si>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</si>
  <si>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</si>
  <si>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</si>
  <si>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</si>
  <si>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</si>
  <si>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</si>
  <si>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</si>
  <si>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</si>
  <si>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</si>
  <si>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</si>
  <si>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</si>
  <si>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</si>
  <si>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</si>
  <si>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</si>
  <si>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</si>
  <si>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</si>
  <si>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</si>
  <si>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</si>
  <si>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</si>
  <si>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</si>
  <si>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</si>
  <si>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</si>
  <si>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</si>
  <si>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</si>
  <si>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</si>
  <si>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</si>
  <si>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</si>
  <si>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</si>
  <si>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</si>
  <si>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</si>
  <si>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</si>
  <si>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</si>
  <si>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</si>
  <si>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</si>
  <si>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</si>
  <si>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</si>
  <si>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</si>
  <si>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</si>
  <si>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</si>
  <si>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</si>
  <si>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</si>
  <si>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</si>
  <si>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</si>
  <si>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</si>
  <si>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</si>
  <si>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</si>
  <si>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</si>
  <si>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</si>
  <si>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</si>
  <si>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</si>
  <si>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</si>
  <si>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</si>
  <si>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</si>
  <si>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</si>
  <si>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</si>
  <si>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</si>
  <si>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</si>
  <si>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</si>
  <si>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</si>
  <si>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</si>
  <si>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</si>
  <si>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</si>
  <si>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</si>
  <si>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</si>
  <si>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</si>
  <si>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</si>
  <si>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</si>
  <si>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</si>
  <si>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</si>
  <si>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</si>
  <si>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</si>
  <si>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</si>
  <si>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</si>
  <si>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</si>
  <si>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</si>
  <si>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</si>
  <si>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</si>
  <si>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</si>
  <si>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</si>
  <si>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</si>
  <si>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</si>
  <si>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</si>
  <si>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</si>
  <si>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</si>
  <si>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</si>
  <si>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</si>
  <si>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</si>
  <si>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</si>
  <si>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</si>
  <si>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</si>
  <si>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</si>
  <si>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</si>
  <si>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</si>
  <si>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</si>
  <si>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</si>
  <si>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</si>
  <si>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</si>
  <si>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</si>
  <si>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</si>
  <si>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</si>
  <si>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</si>
  <si>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</si>
  <si>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</si>
  <si>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</si>
  <si>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</si>
  <si>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</si>
  <si>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</si>
  <si>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</si>
  <si>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</si>
  <si>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</si>
  <si>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</si>
  <si>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</si>
  <si>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</si>
  <si>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</si>
  <si>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</si>
  <si>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</si>
  <si>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</si>
  <si>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</si>
  <si>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</si>
  <si>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</si>
  <si>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</si>
  <si>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</si>
  <si>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</si>
  <si>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</si>
  <si>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</si>
  <si>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</si>
  <si>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</si>
  <si>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</si>
  <si>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</si>
  <si>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</si>
  <si>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</si>
  <si>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</si>
  <si>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</si>
  <si>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</si>
  <si>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</si>
  <si>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</si>
  <si>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</si>
  <si>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</si>
  <si>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</si>
  <si>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</si>
  <si>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</si>
  <si>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</si>
  <si>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</si>
  <si>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</si>
  <si>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</si>
  <si>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</si>
  <si>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</si>
  <si>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</si>
  <si>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</si>
  <si>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</si>
  <si>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</si>
  <si>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</si>
  <si>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</si>
  <si>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</si>
  <si>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</si>
  <si>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</si>
  <si>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</si>
  <si>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</si>
  <si>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</si>
  <si>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</si>
  <si>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</si>
  <si>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</si>
  <si>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</si>
  <si>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</si>
  <si>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</si>
  <si>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</si>
  <si>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</si>
  <si>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</si>
  <si>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</si>
  <si>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</si>
  <si>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</si>
  <si>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</si>
  <si>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</si>
  <si>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</si>
  <si>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</si>
  <si>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</si>
  <si>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</si>
  <si>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</si>
  <si>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</si>
  <si>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</si>
  <si>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</si>
  <si>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</si>
  <si>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</si>
  <si>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</si>
  <si>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</si>
  <si>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</si>
  <si>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</si>
  <si>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</si>
  <si>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</si>
  <si>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</si>
  <si>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</si>
  <si>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</si>
  <si>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</si>
  <si>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</si>
  <si>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</si>
  <si>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</si>
  <si>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</si>
  <si>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</si>
  <si>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</si>
  <si>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</si>
  <si>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</si>
  <si>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</si>
  <si>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</si>
  <si>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</si>
  <si>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</si>
  <si>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</si>
  <si>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</si>
  <si>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</si>
  <si>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</si>
  <si>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</si>
  <si>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</si>
  <si>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</si>
  <si>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</si>
  <si>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</si>
  <si>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</si>
  <si>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</si>
  <si>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</si>
  <si>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</si>
  <si>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</si>
  <si>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</si>
  <si>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</si>
  <si>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</si>
  <si>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</si>
  <si>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</si>
  <si>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</si>
  <si>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</si>
  <si>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</si>
  <si>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</si>
  <si>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</si>
  <si>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</si>
  <si>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</si>
  <si>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</si>
  <si>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</si>
  <si>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</si>
  <si>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</si>
  <si>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</si>
  <si>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</si>
  <si>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</si>
  <si>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</si>
  <si>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</si>
  <si>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</si>
  <si>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</si>
  <si>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</si>
  <si>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</si>
  <si>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</si>
  <si>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</si>
  <si>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</si>
  <si>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</si>
  <si>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</si>
  <si>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</si>
  <si>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</si>
  <si>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</si>
  <si>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</si>
  <si>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</si>
  <si>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</si>
  <si>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</si>
  <si>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</si>
  <si>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</si>
  <si>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</si>
  <si>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</si>
  <si>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</si>
  <si>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</si>
  <si>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</si>
  <si>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</si>
  <si>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</si>
  <si>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</si>
  <si>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</si>
  <si>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</si>
  <si>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</si>
  <si>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</si>
  <si>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</si>
  <si>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</si>
  <si>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</si>
  <si>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</si>
  <si>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</si>
  <si>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</si>
  <si>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</si>
  <si>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</si>
  <si>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</si>
  <si>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</si>
  <si>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</si>
  <si>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</si>
  <si>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</si>
  <si>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</si>
  <si>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</si>
  <si>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</si>
  <si>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</si>
  <si>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</si>
  <si>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</si>
  <si>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</si>
  <si>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</si>
  <si>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</si>
  <si>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</si>
  <si>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</si>
  <si>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</si>
  <si>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</si>
  <si>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</si>
  <si>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</si>
  <si>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</si>
  <si>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</si>
  <si>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</si>
  <si>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</si>
  <si>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</si>
  <si>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</si>
  <si>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</si>
  <si>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</si>
  <si>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</si>
  <si>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</si>
  <si>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</si>
  <si>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</si>
  <si>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</si>
  <si>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</si>
  <si>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</si>
  <si>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</si>
  <si>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</si>
  <si>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</si>
  <si>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</si>
  <si>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</si>
  <si>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</si>
  <si>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</si>
  <si>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</si>
  <si>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</si>
  <si>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</si>
  <si>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</si>
  <si>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</si>
  <si>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</si>
  <si>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</si>
  <si>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</si>
  <si>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</si>
  <si>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</si>
  <si>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</si>
  <si>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</si>
  <si>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</si>
  <si>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</si>
  <si>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</si>
  <si>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</si>
  <si>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</si>
  <si>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</si>
  <si>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</si>
  <si>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</si>
  <si>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</si>
  <si>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</si>
  <si>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</si>
  <si>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</si>
  <si>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</si>
  <si>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</si>
  <si>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</si>
  <si>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</si>
  <si>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</si>
  <si>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</si>
  <si>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</si>
  <si>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</si>
  <si>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</si>
  <si>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</si>
  <si>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</si>
  <si>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</si>
  <si>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</si>
  <si>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</si>
  <si>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</si>
  <si>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</si>
  <si>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</si>
  <si>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</si>
  <si>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</si>
  <si>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</si>
  <si>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</si>
  <si>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</si>
  <si>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</si>
  <si>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</si>
  <si>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</si>
  <si>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</si>
  <si>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</si>
  <si>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</si>
  <si>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</si>
  <si>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</si>
  <si>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</si>
  <si>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</si>
  <si>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</si>
  <si>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</si>
  <si>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</si>
  <si>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</si>
  <si>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</si>
  <si>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</si>
  <si>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</si>
  <si>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</si>
  <si>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</si>
  <si>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</si>
  <si>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</si>
  <si>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</si>
  <si>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</si>
  <si>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</si>
  <si>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</si>
  <si>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</si>
  <si>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</si>
  <si>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</si>
  <si>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</si>
  <si>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</si>
  <si>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</si>
  <si>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</si>
  <si>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</si>
  <si>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</si>
  <si>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</si>
  <si>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</si>
  <si>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</si>
  <si>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</si>
  <si>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</si>
  <si>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</si>
  <si>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</si>
  <si>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</si>
  <si>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</si>
  <si>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</si>
  <si>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</si>
  <si>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</si>
  <si>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</si>
  <si>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</si>
  <si>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</si>
  <si>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</si>
  <si>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</si>
  <si>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</si>
  <si>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</si>
  <si>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</si>
  <si>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</si>
  <si>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</si>
  <si>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</si>
  <si>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</si>
  <si>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</si>
  <si>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</si>
  <si>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</si>
  <si>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</si>
  <si>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</si>
  <si>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</si>
  <si>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</si>
  <si>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</si>
  <si>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</si>
  <si>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</si>
  <si>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</si>
  <si>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</si>
  <si>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</si>
  <si>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</si>
  <si>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</si>
  <si>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</si>
  <si>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</si>
  <si>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</si>
  <si>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</si>
  <si>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</si>
  <si>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</si>
  <si>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</si>
  <si>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</si>
  <si>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</si>
  <si>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</si>
  <si>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</si>
  <si>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</si>
  <si>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</si>
  <si>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</si>
  <si>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</si>
  <si>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</si>
  <si>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</si>
  <si>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</si>
  <si>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</si>
  <si>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</si>
  <si>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</si>
  <si>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</si>
  <si>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</si>
  <si>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</si>
  <si>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</si>
  <si>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</si>
  <si>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</si>
  <si>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</si>
  <si>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</si>
  <si>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</si>
  <si>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</si>
  <si>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</si>
  <si>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</si>
  <si>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</si>
  <si>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</si>
  <si>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</si>
  <si>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</si>
  <si>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</si>
  <si>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</si>
  <si>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</si>
  <si>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</si>
  <si>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</si>
  <si>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</si>
  <si>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</si>
  <si>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</si>
  <si>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</si>
  <si>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</si>
  <si>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</si>
  <si>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</si>
  <si>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</si>
  <si>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</si>
  <si>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</si>
  <si>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</si>
  <si>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</si>
  <si>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</si>
  <si>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</si>
  <si>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</si>
  <si>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</si>
  <si>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</si>
  <si>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</si>
  <si>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</si>
  <si>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</si>
  <si>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</si>
  <si>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</si>
  <si>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</si>
  <si>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</si>
  <si>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</si>
  <si>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</si>
  <si>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</si>
  <si>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</si>
  <si>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</si>
  <si>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</si>
  <si>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</si>
  <si>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</si>
  <si>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</si>
  <si>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</si>
  <si>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</si>
  <si>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</si>
  <si>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</si>
  <si>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</si>
  <si>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</si>
  <si>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</si>
  <si>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</si>
  <si>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</si>
  <si>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</si>
  <si>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</si>
  <si>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</si>
  <si>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</si>
  <si>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</si>
  <si>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</si>
  <si>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</si>
  <si>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</si>
  <si>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</si>
  <si>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</si>
  <si>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</si>
  <si>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</si>
  <si>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</si>
  <si>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</si>
  <si>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</si>
  <si>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</si>
  <si>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</si>
  <si>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</si>
  <si>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</si>
  <si>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</si>
  <si>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</si>
  <si>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</si>
  <si>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</si>
  <si>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</si>
  <si>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</si>
  <si>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</si>
  <si>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</si>
  <si>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</si>
  <si>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</si>
  <si>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</si>
  <si>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</si>
  <si>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</si>
  <si>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</si>
  <si>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</si>
  <si>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</si>
  <si>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</si>
  <si>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</si>
  <si>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</si>
  <si>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</si>
  <si>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</si>
  <si>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</si>
  <si>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</si>
  <si>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</si>
  <si>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</si>
  <si>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</si>
  <si>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</si>
  <si>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</si>
  <si>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</si>
  <si>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</si>
  <si>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</si>
  <si>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</si>
  <si>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</si>
  <si>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</si>
  <si>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</si>
  <si>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</si>
  <si>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</si>
  <si>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</si>
  <si>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</si>
  <si>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</si>
  <si>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</si>
  <si>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</si>
  <si>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</si>
  <si>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</si>
  <si>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</si>
  <si>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</si>
  <si>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</si>
  <si>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</si>
  <si>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</si>
  <si>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</si>
  <si>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</si>
  <si>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</si>
  <si>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</si>
  <si>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</si>
  <si>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</si>
  <si>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</si>
  <si>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</si>
  <si>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</si>
  <si>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</si>
  <si>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</si>
  <si>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</si>
  <si>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</si>
  <si>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</si>
  <si>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</si>
  <si>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</si>
  <si>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</si>
  <si>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</si>
  <si>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</si>
  <si>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</si>
  <si>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</si>
  <si>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</si>
  <si>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</si>
  <si>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</si>
  <si>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</si>
  <si>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</si>
  <si>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</si>
  <si>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</si>
  <si>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</si>
  <si>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</si>
  <si>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</si>
  <si>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</si>
  <si>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</si>
  <si>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</si>
  <si>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</si>
  <si>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</si>
  <si>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</si>
  <si>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</si>
  <si>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</si>
  <si>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</si>
  <si>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</si>
  <si>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</si>
  <si>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</si>
  <si>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</si>
  <si>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</si>
  <si>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</si>
  <si>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</si>
  <si>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</si>
  <si>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</si>
  <si>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</si>
  <si>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</si>
  <si>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</si>
  <si>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</si>
  <si>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</si>
  <si>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</si>
  <si>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</si>
  <si>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</si>
  <si>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</si>
  <si>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</si>
  <si>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</si>
  <si>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</si>
  <si>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</si>
  <si>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</si>
  <si>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</si>
  <si>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</si>
  <si>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</si>
  <si>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</si>
  <si>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</si>
  <si>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</si>
  <si>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</si>
  <si>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</si>
  <si>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</si>
  <si>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</si>
  <si>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</si>
  <si>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</si>
  <si>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</si>
  <si>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</si>
  <si>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</si>
  <si>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</si>
  <si>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</si>
  <si>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</si>
  <si>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</si>
  <si>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</si>
  <si>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</si>
  <si>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</si>
  <si>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</si>
  <si>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</si>
  <si>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</si>
  <si>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</si>
  <si>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</si>
  <si>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</si>
  <si>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</si>
  <si>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</si>
  <si>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</si>
  <si>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</si>
  <si>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</si>
  <si>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</si>
  <si>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</si>
  <si>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</si>
  <si>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</si>
  <si>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</si>
  <si>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</si>
  <si>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</si>
  <si>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</si>
  <si>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</si>
  <si>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</si>
  <si>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</si>
  <si>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</si>
  <si>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</si>
  <si>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</si>
  <si>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</si>
  <si>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</si>
  <si>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</si>
  <si>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</si>
  <si>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</si>
  <si>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</si>
  <si>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</si>
  <si>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</si>
  <si>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</si>
  <si>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</si>
  <si>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</si>
  <si>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</si>
  <si>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</si>
  <si>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</si>
  <si>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</si>
  <si>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</si>
  <si>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</si>
  <si>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</si>
  <si>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</si>
  <si>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</si>
  <si>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</si>
  <si>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</si>
  <si>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</si>
  <si>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</si>
  <si>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</si>
  <si>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</si>
  <si>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</si>
  <si>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</si>
  <si>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</si>
  <si>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</si>
  <si>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</si>
  <si>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</si>
  <si>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</si>
  <si>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</si>
  <si>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</si>
  <si>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</si>
  <si>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</si>
  <si>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</si>
  <si>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</si>
  <si>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</si>
  <si>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</si>
  <si>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</si>
  <si>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</si>
  <si>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</si>
  <si>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</si>
  <si>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</si>
  <si>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</si>
  <si>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</si>
  <si>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</si>
  <si>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</si>
  <si>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</si>
  <si>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</si>
  <si>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</si>
  <si>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</si>
  <si>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</si>
  <si>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</si>
  <si>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</si>
  <si>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</si>
  <si>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</si>
  <si>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</si>
  <si>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</si>
  <si>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</si>
  <si>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</si>
  <si>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</si>
  <si>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</si>
  <si>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</si>
  <si>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</si>
  <si>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</si>
  <si>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</si>
  <si>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</si>
  <si>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</si>
  <si>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</si>
  <si>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</si>
  <si>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</si>
  <si>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</si>
  <si>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</si>
  <si>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</si>
  <si>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</si>
  <si>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</si>
  <si>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</si>
  <si>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</si>
  <si>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</si>
  <si>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</si>
  <si>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</si>
  <si>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</si>
  <si>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</si>
  <si>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</si>
  <si>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</si>
  <si>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</si>
  <si>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</si>
  <si>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</si>
  <si>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</si>
  <si>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</si>
  <si>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</si>
  <si>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</si>
  <si>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</si>
  <si>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</si>
  <si>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</si>
  <si>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</si>
  <si>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</si>
  <si>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</si>
  <si>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</si>
  <si>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</si>
  <si>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</si>
  <si>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</si>
  <si>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</si>
  <si>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</si>
  <si>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</si>
  <si>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</si>
  <si>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</si>
  <si>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</si>
  <si>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</si>
  <si>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</si>
  <si>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</si>
  <si>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</si>
  <si>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</si>
  <si>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</si>
  <si>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</si>
  <si>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</si>
  <si>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</si>
  <si>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</si>
  <si>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</si>
  <si>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</si>
  <si>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</si>
  <si>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</si>
  <si>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</si>
  <si>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</si>
  <si>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</si>
  <si>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</si>
  <si>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</si>
  <si>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</si>
  <si>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</si>
  <si>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</si>
  <si>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</si>
  <si>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</si>
  <si>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</si>
  <si>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</si>
  <si>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</si>
  <si>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</si>
  <si>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</si>
  <si>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</si>
  <si>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</si>
  <si>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</si>
  <si>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</si>
  <si>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</si>
  <si>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</si>
  <si>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</si>
  <si>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</si>
  <si>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</si>
  <si>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</si>
  <si>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</si>
  <si>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</si>
  <si>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</si>
  <si>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</si>
  <si>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</si>
  <si>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</si>
  <si>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</si>
  <si>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</si>
  <si>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</si>
  <si>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</si>
  <si>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</si>
  <si>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</si>
  <si>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</si>
  <si>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</si>
  <si>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</si>
  <si>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</si>
  <si>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</si>
  <si>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</si>
  <si>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</si>
  <si>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</si>
  <si>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</si>
  <si>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</si>
  <si>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</si>
  <si>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</si>
  <si>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</si>
  <si>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</si>
  <si>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</si>
  <si>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</si>
  <si>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</si>
  <si>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</si>
  <si>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</si>
  <si>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</si>
  <si>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</si>
  <si>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</si>
  <si>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</si>
  <si>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</si>
  <si>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</si>
  <si>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</si>
  <si>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</si>
  <si>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</si>
  <si>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</si>
  <si>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</si>
  <si>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</si>
  <si>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</si>
  <si>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</si>
  <si>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</si>
  <si>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</si>
  <si>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</si>
  <si>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</si>
  <si>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</si>
  <si>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</si>
  <si>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</si>
  <si>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</si>
  <si>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</si>
  <si>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</si>
  <si>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</si>
  <si>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</si>
  <si>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</si>
  <si>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</si>
  <si>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</si>
  <si>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</si>
  <si>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</si>
  <si>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</si>
  <si>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</si>
  <si>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</si>
  <si>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</si>
  <si>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</si>
  <si>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</si>
  <si>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</si>
  <si>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</si>
  <si>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</si>
  <si>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</si>
  <si>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</si>
  <si>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</si>
  <si>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</si>
  <si>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</si>
  <si>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</si>
  <si>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</si>
  <si>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</si>
  <si>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</si>
  <si>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</si>
  <si>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</si>
  <si>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</si>
  <si>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</si>
  <si>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</si>
  <si>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</si>
  <si>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</si>
  <si>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</si>
  <si>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</si>
  <si>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</si>
  <si>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</si>
  <si>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</si>
  <si>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</si>
  <si>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</si>
  <si>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</si>
  <si>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</si>
  <si>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</si>
  <si>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</si>
  <si>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</si>
  <si>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</si>
  <si>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</si>
  <si>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</si>
  <si>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</si>
  <si>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</si>
  <si>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</si>
  <si>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</si>
  <si>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</si>
  <si>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</si>
  <si>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</si>
  <si>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</si>
  <si>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</si>
  <si>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</si>
  <si>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</si>
  <si>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</si>
  <si>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</si>
  <si>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</si>
  <si>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</si>
  <si>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</si>
  <si>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</si>
  <si>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</si>
  <si>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</si>
  <si>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</si>
  <si>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</si>
  <si>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</si>
  <si>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</si>
  <si>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</si>
  <si>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</si>
  <si>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</si>
  <si>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</si>
  <si>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</si>
  <si>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</si>
  <si>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</si>
  <si>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</si>
  <si>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</si>
  <si>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</si>
  <si>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</si>
  <si>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</si>
  <si>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</si>
  <si>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</si>
  <si>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</si>
  <si>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</si>
  <si>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</si>
  <si>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</si>
  <si>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</si>
  <si>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</si>
  <si>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</si>
  <si>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</si>
  <si>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</si>
  <si>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</si>
  <si>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</si>
  <si>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</si>
  <si>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</si>
  <si>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</si>
  <si>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</si>
  <si>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</si>
  <si>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</si>
  <si>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</si>
  <si>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</si>
  <si>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</si>
  <si>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</si>
  <si>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</si>
  <si>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</si>
  <si>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</si>
  <si>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</si>
  <si>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</si>
  <si>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</si>
  <si>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</si>
  <si>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</si>
  <si>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</si>
  <si>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</si>
  <si>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</si>
  <si>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</si>
  <si>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</si>
  <si>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</si>
  <si>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</si>
  <si>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</si>
  <si>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</si>
  <si>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</si>
  <si>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</si>
  <si>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</si>
  <si>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</si>
  <si>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</si>
  <si>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</si>
  <si>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</si>
  <si>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</si>
  <si>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</si>
  <si>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</si>
  <si>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</si>
  <si>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</si>
  <si>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</si>
  <si>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</si>
  <si>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</si>
  <si>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</si>
  <si>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</si>
  <si>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</si>
  <si>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</si>
  <si>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</si>
  <si>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</si>
  <si>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</si>
  <si>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</si>
  <si>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</si>
  <si>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</si>
  <si>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</si>
  <si>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</si>
  <si>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</si>
  <si>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</si>
  <si>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</si>
  <si>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</si>
  <si>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</si>
  <si>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</si>
  <si>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</si>
  <si>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</si>
  <si>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</si>
  <si>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</si>
  <si>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</si>
  <si>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</si>
  <si>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</si>
  <si>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</si>
  <si>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</si>
  <si>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</si>
  <si>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</si>
  <si>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</si>
  <si>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</si>
  <si>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</si>
  <si>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</si>
  <si>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</si>
  <si>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</si>
  <si>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</si>
  <si>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</si>
  <si>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</si>
  <si>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</si>
  <si>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</si>
  <si>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</si>
  <si>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</si>
  <si>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</si>
  <si>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</si>
  <si>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</si>
  <si>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</si>
  <si>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</si>
  <si>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</si>
  <si>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</si>
  <si>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</si>
  <si>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</si>
  <si>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</si>
  <si>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</si>
  <si>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</si>
  <si>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</si>
  <si>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</si>
  <si>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</si>
  <si>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</si>
  <si>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</si>
  <si>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</si>
  <si>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</si>
  <si>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</si>
  <si>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</si>
  <si>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</si>
  <si>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</si>
  <si>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</si>
  <si>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</si>
  <si>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</si>
  <si>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</si>
  <si>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</si>
  <si>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</si>
  <si>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</si>
  <si>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</si>
  <si>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</si>
  <si>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</si>
  <si>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</si>
  <si>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</si>
  <si>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</si>
  <si>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</si>
  <si>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</si>
  <si>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</si>
  <si>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</si>
  <si>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</si>
  <si>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</si>
  <si>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</si>
  <si>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</si>
  <si>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</si>
  <si>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</si>
  <si>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</si>
  <si>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</si>
  <si>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</si>
  <si>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</si>
  <si>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</si>
  <si>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</si>
  <si>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</si>
  <si>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</si>
  <si>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</si>
  <si>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</si>
  <si>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</si>
  <si>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</si>
  <si>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</si>
  <si>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</si>
  <si>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</si>
  <si>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</si>
  <si>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</si>
  <si>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</si>
  <si>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</si>
  <si>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</si>
  <si>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</si>
  <si>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</si>
  <si>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</si>
  <si>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</si>
  <si>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</si>
  <si>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</si>
  <si>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</si>
  <si>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</si>
  <si>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</si>
  <si>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</si>
  <si>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</si>
  <si>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</si>
  <si>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</si>
  <si>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</si>
  <si>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</si>
  <si>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</si>
  <si>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</si>
  <si>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</si>
  <si>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</si>
  <si>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</si>
  <si>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</si>
  <si>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</si>
  <si>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</si>
  <si>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</si>
  <si>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</si>
  <si>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</si>
  <si>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</si>
  <si>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</si>
  <si>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</si>
  <si>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</si>
  <si>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</si>
  <si>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</si>
  <si>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</si>
  <si>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</si>
  <si>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</si>
  <si>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</si>
  <si>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</si>
  <si>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</si>
  <si>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</si>
  <si>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</si>
  <si>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</si>
  <si>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</si>
  <si>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</si>
  <si>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</si>
  <si>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</si>
  <si>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</si>
  <si>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</si>
  <si>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</si>
  <si>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</si>
  <si>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</si>
  <si>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</si>
  <si>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</si>
  <si>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</si>
  <si>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</si>
  <si>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</si>
  <si>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</si>
  <si>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</si>
  <si>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</si>
  <si>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</si>
  <si>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</si>
  <si>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</si>
  <si>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</si>
  <si>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</si>
  <si>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</si>
  <si>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</si>
  <si>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</si>
  <si>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</si>
  <si>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</si>
  <si>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</si>
  <si>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</si>
  <si>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</si>
  <si>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</si>
  <si>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</si>
  <si>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</si>
  <si>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</si>
  <si>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</si>
  <si>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</si>
  <si>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</si>
  <si>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</si>
  <si>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</si>
  <si>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</si>
  <si>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</si>
  <si>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</si>
  <si>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</si>
  <si>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</si>
  <si>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</si>
  <si>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</si>
  <si>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</si>
  <si>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</si>
  <si>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</si>
  <si>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</si>
  <si>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</si>
  <si>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</si>
  <si>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</si>
  <si>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</si>
  <si>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</si>
  <si>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</si>
  <si>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</si>
  <si>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</si>
  <si>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</si>
  <si>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</si>
  <si>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</si>
  <si>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</si>
  <si>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</si>
  <si>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</si>
  <si>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</si>
  <si>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</si>
  <si>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</si>
  <si>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</si>
  <si>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</si>
  <si>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</si>
  <si>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</si>
  <si>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</si>
  <si>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</si>
  <si>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</si>
  <si>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</si>
  <si>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</si>
  <si>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</si>
  <si>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</si>
  <si>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</si>
  <si>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</si>
  <si>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</si>
  <si>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</si>
  <si>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</si>
  <si>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</si>
  <si>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</si>
  <si>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</si>
  <si>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</si>
  <si>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</si>
  <si>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</si>
  <si>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</si>
  <si>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</si>
  <si>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</si>
  <si>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</si>
  <si>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</si>
  <si>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</si>
  <si>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</si>
  <si>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</si>
  <si>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</si>
  <si>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</si>
  <si>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</si>
  <si>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</si>
  <si>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</si>
  <si>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</si>
  <si>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</si>
  <si>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</si>
  <si>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</si>
  <si>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</si>
  <si>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</si>
  <si>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</si>
  <si>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</si>
  <si>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</si>
  <si>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</si>
  <si>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</si>
  <si>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</si>
  <si>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</si>
  <si>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</si>
  <si>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</si>
  <si>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</si>
  <si>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</si>
  <si>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</si>
  <si>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</si>
  <si>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</si>
  <si>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</si>
  <si>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</si>
  <si>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</si>
  <si>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</si>
  <si>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</si>
  <si>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</si>
  <si>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</si>
  <si>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</si>
  <si>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</si>
  <si>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</si>
  <si>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</si>
  <si>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</si>
  <si>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</si>
  <si>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</si>
  <si>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</si>
  <si>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</si>
  <si>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</si>
  <si>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</si>
  <si>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</si>
  <si>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</si>
  <si>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</si>
  <si>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</si>
  <si>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</si>
  <si>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</si>
  <si>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</si>
  <si>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</si>
  <si>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</si>
  <si>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</si>
  <si>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</si>
  <si>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</si>
  <si>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</si>
  <si>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</si>
  <si>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</si>
  <si>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</si>
  <si>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</si>
  <si>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</si>
  <si>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</si>
  <si>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</si>
  <si>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</si>
  <si>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</si>
  <si>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</si>
  <si>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</si>
  <si>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</si>
  <si>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</si>
  <si>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</si>
  <si>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</si>
  <si>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</si>
  <si>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</si>
  <si>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</si>
  <si>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</si>
  <si>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</si>
  <si>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</si>
  <si>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</si>
  <si>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</si>
  <si>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</si>
  <si>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</si>
  <si>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</si>
  <si>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</si>
  <si>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</si>
  <si>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</si>
  <si>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</si>
  <si>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</si>
  <si>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</si>
  <si>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</si>
  <si>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</si>
  <si>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</si>
  <si>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</si>
  <si>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</si>
  <si>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</si>
  <si>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</si>
  <si>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</si>
  <si>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</si>
  <si>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</si>
  <si>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</si>
  <si>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</si>
  <si>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</si>
  <si>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</si>
  <si>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</si>
  <si>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</si>
  <si>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</si>
  <si>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</si>
  <si>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</si>
  <si>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</si>
  <si>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</si>
  <si>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</si>
  <si>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</si>
  <si>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</si>
  <si>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</si>
  <si>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</si>
  <si>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</si>
  <si>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</si>
  <si>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</si>
  <si>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</si>
  <si>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</si>
  <si>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</si>
  <si>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</si>
  <si>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</si>
  <si>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</si>
  <si>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</si>
  <si>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</si>
  <si>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</si>
  <si>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</si>
  <si>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</si>
  <si>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</si>
  <si>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</si>
  <si>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</si>
  <si>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</si>
  <si>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</si>
  <si>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</si>
  <si>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</si>
  <si>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</si>
  <si>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</si>
  <si>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</si>
  <si>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</si>
  <si>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</si>
  <si>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</si>
  <si>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</si>
  <si>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</si>
  <si>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</si>
  <si>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</si>
  <si>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</si>
  <si>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</si>
  <si>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</si>
  <si>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</si>
  <si>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</si>
  <si>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</si>
  <si>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</si>
  <si>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</si>
  <si>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</si>
  <si>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</si>
  <si>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</si>
  <si>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</si>
  <si>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</si>
  <si>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</si>
  <si>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</si>
  <si>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</si>
  <si>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</si>
  <si>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</si>
  <si>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</si>
  <si>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</si>
  <si>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</si>
  <si>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</si>
  <si>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</si>
  <si>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</si>
  <si>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</si>
  <si>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</si>
  <si>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</si>
  <si>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</si>
  <si>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</si>
  <si>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</si>
  <si>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</si>
  <si>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</si>
  <si>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</si>
  <si>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</si>
  <si>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</si>
  <si>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</si>
  <si>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</si>
  <si>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</si>
  <si>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</si>
  <si>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</si>
  <si>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</si>
  <si>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</si>
  <si>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</si>
  <si>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</si>
  <si>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</si>
  <si>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</si>
  <si>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</si>
  <si>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</si>
  <si>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</si>
  <si>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</si>
  <si>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</si>
  <si>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</si>
  <si>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</si>
  <si>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</si>
  <si>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</si>
  <si>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</si>
  <si>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</si>
  <si>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</si>
  <si>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</si>
  <si>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</si>
  <si>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</si>
  <si>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</si>
  <si>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</si>
  <si>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</si>
  <si>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</si>
  <si>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</si>
  <si>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</si>
  <si>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</si>
  <si>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</si>
  <si>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</si>
  <si>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</si>
  <si>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</si>
  <si>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</si>
  <si>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</si>
  <si>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</si>
  <si>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</si>
  <si>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</si>
  <si>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</si>
  <si>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</si>
  <si>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</si>
  <si>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</si>
  <si>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</si>
  <si>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</si>
  <si>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</si>
  <si>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</si>
  <si>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</si>
  <si>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</si>
  <si>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</si>
  <si>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</si>
  <si>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</si>
  <si>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</si>
  <si>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</si>
  <si>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</si>
  <si>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</si>
  <si>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</si>
  <si>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</si>
  <si>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</si>
  <si>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</si>
  <si>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</si>
  <si>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</si>
  <si>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</si>
  <si>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</si>
  <si>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</si>
  <si>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</si>
  <si>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</si>
  <si>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</si>
  <si>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</si>
  <si>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</si>
  <si>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</si>
  <si>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</si>
  <si>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</si>
  <si>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</si>
  <si>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</si>
  <si>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</si>
  <si>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</si>
  <si>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</si>
  <si>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</si>
  <si>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</si>
  <si>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</si>
  <si>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</si>
  <si>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</si>
  <si>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</si>
  <si>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</si>
  <si>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</si>
  <si>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</si>
  <si>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</si>
  <si>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</si>
  <si>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</si>
  <si>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</si>
  <si>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</si>
  <si>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</si>
  <si>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</si>
  <si>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</si>
  <si>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</si>
  <si>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</si>
  <si>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</si>
  <si>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</si>
  <si>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</si>
  <si>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</si>
  <si>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</si>
  <si>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</si>
  <si>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</si>
  <si>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</si>
  <si>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</si>
  <si>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</si>
  <si>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</si>
  <si>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</si>
  <si>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</si>
  <si>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</si>
  <si>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</si>
  <si>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</si>
  <si>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</si>
  <si>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</si>
  <si>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</si>
  <si>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</si>
  <si>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</si>
  <si>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</si>
  <si>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</si>
  <si>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</si>
  <si>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</si>
  <si>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</si>
  <si>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</si>
  <si>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</si>
  <si>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</si>
  <si>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</si>
  <si>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</si>
  <si>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</si>
  <si>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</si>
  <si>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</si>
  <si>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</si>
  <si>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</si>
  <si>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</si>
  <si>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</si>
  <si>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</si>
  <si>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</si>
  <si>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</si>
  <si>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</si>
  <si>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</si>
  <si>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</si>
  <si>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</si>
  <si>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</si>
  <si>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</si>
  <si>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</si>
  <si>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</si>
  <si>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</si>
  <si>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</si>
  <si>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</si>
  <si>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</si>
  <si>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</si>
  <si>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</si>
  <si>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</si>
  <si>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</si>
  <si>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</si>
  <si>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</si>
  <si>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</si>
  <si>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</si>
  <si>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</si>
  <si>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</si>
  <si>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</si>
  <si>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</si>
  <si>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</si>
  <si>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</si>
  <si>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</si>
  <si>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</si>
  <si>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</si>
  <si>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</si>
  <si>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</si>
  <si>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</si>
  <si>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</si>
  <si>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</si>
  <si>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</si>
  <si>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</si>
  <si>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</si>
  <si>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</si>
  <si>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</si>
  <si>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</si>
  <si>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</si>
  <si>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</si>
  <si>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</si>
  <si>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</si>
  <si>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</si>
  <si>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</si>
  <si>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</si>
  <si>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</si>
  <si>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</si>
  <si>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</si>
  <si>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</si>
  <si>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</si>
  <si>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</si>
  <si>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</si>
  <si>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</si>
  <si>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</si>
  <si>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</si>
  <si>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</si>
  <si>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</si>
  <si>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</si>
  <si>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</si>
  <si>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</si>
  <si>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</si>
  <si>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</si>
  <si>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</si>
  <si>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</si>
  <si>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</si>
  <si>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</si>
  <si>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</si>
  <si>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</si>
  <si>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</si>
  <si>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</si>
  <si>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</si>
  <si>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</si>
  <si>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</si>
  <si>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</si>
  <si>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</si>
  <si>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</si>
  <si>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</si>
  <si>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</si>
  <si>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</si>
  <si>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</si>
  <si>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</si>
  <si>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</si>
  <si>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</si>
  <si>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</si>
  <si>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</si>
  <si>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</si>
  <si>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</si>
  <si>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</si>
  <si>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</si>
  <si>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</si>
  <si>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</si>
  <si>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</si>
  <si>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</si>
  <si>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</si>
  <si>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</si>
  <si>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</si>
  <si>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</si>
  <si>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</si>
  <si>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</si>
  <si>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</si>
  <si>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</si>
  <si>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</si>
  <si>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</si>
  <si>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</si>
  <si>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</si>
  <si>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</si>
  <si>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</si>
  <si>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</si>
  <si>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</si>
  <si>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</si>
  <si>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</si>
  <si>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</si>
  <si>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</si>
  <si>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</si>
  <si>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</si>
  <si>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</si>
  <si>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</si>
  <si>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</si>
  <si>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</si>
  <si>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</si>
  <si>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</si>
  <si>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</si>
  <si>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</si>
  <si>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</si>
  <si>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</si>
  <si>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</si>
  <si>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</si>
  <si>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</si>
  <si>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</si>
  <si>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</si>
  <si>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</si>
  <si>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</si>
  <si>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</si>
  <si>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</si>
  <si>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</si>
  <si>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</si>
  <si>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</si>
  <si>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</si>
  <si>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</si>
  <si>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</si>
  <si>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</si>
  <si>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</si>
  <si>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</si>
  <si>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</si>
  <si>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</si>
  <si>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</si>
  <si>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</si>
  <si>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</si>
  <si>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</si>
  <si>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</si>
  <si>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</si>
  <si>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</si>
  <si>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</si>
  <si>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</si>
  <si>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</si>
  <si>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</si>
  <si>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</si>
  <si>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</si>
  <si>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</si>
  <si>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</si>
  <si>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</si>
  <si>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</si>
  <si>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</si>
  <si>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</si>
  <si>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</si>
  <si>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</si>
  <si>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</si>
  <si>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</si>
  <si>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</si>
  <si>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</si>
  <si>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</si>
  <si>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</si>
  <si>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</si>
  <si>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</si>
  <si>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</si>
  <si>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</si>
  <si>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</si>
  <si>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</si>
  <si>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</si>
  <si>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</si>
  <si>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</si>
  <si>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</si>
  <si>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</si>
  <si>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</si>
  <si>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</si>
  <si>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</si>
  <si>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</si>
  <si>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</si>
  <si>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</si>
  <si>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</si>
  <si>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</si>
  <si>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</si>
  <si>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</si>
  <si>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</si>
  <si>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</si>
  <si>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</si>
  <si>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</si>
  <si>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</si>
  <si>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</si>
  <si>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</si>
  <si>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</si>
  <si>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</si>
  <si>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</si>
  <si>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</si>
  <si>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</si>
  <si>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</si>
  <si>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</si>
  <si>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</si>
  <si>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</si>
  <si>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</si>
  <si>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</si>
  <si>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</si>
  <si>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</si>
  <si>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</si>
  <si>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</si>
  <si>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</si>
  <si>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</si>
  <si>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</si>
  <si>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</si>
  <si>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</si>
  <si>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</si>
  <si>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</si>
  <si>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</si>
  <si>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</si>
  <si>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</si>
  <si>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</si>
  <si>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</si>
  <si>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</si>
  <si>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</si>
  <si>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</si>
  <si>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</si>
  <si>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</si>
  <si>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</si>
  <si>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</si>
  <si>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</si>
  <si>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</si>
  <si>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</si>
  <si>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</si>
  <si>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</si>
  <si>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</si>
  <si>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</si>
  <si>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</si>
  <si>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</si>
  <si>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</si>
  <si>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</si>
  <si>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</si>
  <si>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</si>
  <si>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</si>
  <si>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</si>
  <si>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</si>
  <si>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</si>
  <si>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</si>
  <si>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</si>
  <si>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</si>
  <si>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</si>
  <si>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</si>
  <si>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</si>
  <si>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</si>
  <si>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</si>
  <si>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</si>
  <si>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</si>
  <si>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</si>
  <si>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</si>
  <si>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</si>
  <si>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</si>
  <si>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</si>
  <si>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</si>
  <si>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</si>
  <si>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</si>
  <si>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</si>
  <si>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</si>
  <si>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</si>
  <si>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</si>
  <si>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</si>
  <si>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</si>
  <si>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</si>
  <si>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</si>
  <si>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</si>
  <si>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</si>
  <si>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</si>
  <si>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</si>
  <si>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</si>
  <si>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</si>
  <si>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</si>
  <si>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</si>
  <si>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</si>
  <si>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</si>
  <si>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</si>
  <si>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</si>
  <si>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</si>
  <si>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</si>
  <si>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</si>
  <si>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</si>
  <si>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</si>
  <si>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</si>
  <si>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</si>
  <si>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</si>
  <si>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</si>
  <si>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</si>
  <si>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</si>
  <si>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</si>
  <si>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</si>
  <si>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</si>
  <si>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</si>
  <si>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</si>
  <si>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</si>
  <si>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</si>
  <si>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</si>
  <si>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</si>
  <si>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</si>
  <si>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</si>
  <si>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</si>
  <si>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</si>
  <si>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</si>
  <si>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</si>
  <si>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</si>
  <si>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</si>
  <si>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</si>
  <si>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</si>
  <si>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</si>
  <si>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</si>
  <si>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</si>
  <si>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</si>
  <si>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</si>
  <si>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</si>
  <si>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</si>
  <si>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</si>
  <si>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</si>
  <si>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</si>
  <si>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</si>
  <si>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</si>
  <si>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</si>
  <si>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</si>
  <si>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</si>
  <si>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</si>
  <si>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</si>
  <si>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</si>
  <si>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</si>
  <si>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</si>
  <si>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</si>
  <si>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</si>
  <si>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</si>
  <si>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</si>
  <si>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</si>
  <si>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</si>
  <si>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</si>
  <si>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</si>
  <si>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</si>
  <si>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</si>
  <si>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</si>
  <si>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</si>
  <si>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</si>
  <si>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</si>
  <si>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</si>
  <si>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</si>
  <si>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</si>
  <si>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</si>
  <si>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</si>
  <si>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</si>
  <si>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</si>
  <si>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</si>
  <si>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</si>
  <si>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</si>
  <si>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</si>
  <si>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</si>
  <si>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</si>
  <si>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</si>
  <si>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</si>
  <si>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</si>
  <si>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</si>
  <si>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</si>
  <si>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</si>
  <si>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</si>
  <si>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</si>
  <si>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</si>
  <si>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</si>
  <si>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</si>
  <si>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</si>
  <si>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</si>
  <si>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</si>
  <si>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</si>
  <si>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</si>
  <si>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</si>
  <si>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</si>
  <si>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</si>
  <si>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</si>
  <si>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</si>
  <si>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</si>
  <si>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</si>
  <si>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</si>
  <si>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</si>
  <si>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</si>
  <si>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</si>
  <si>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</si>
  <si>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</si>
  <si>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</si>
  <si>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</si>
  <si>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</si>
  <si>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</si>
  <si>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</si>
  <si>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</si>
  <si>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</si>
  <si>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</si>
  <si>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</si>
  <si>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</si>
  <si>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</si>
  <si>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</si>
  <si>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</si>
  <si>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</si>
  <si>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</si>
  <si>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</si>
  <si>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</si>
  <si>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</si>
  <si>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</si>
  <si>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</si>
  <si>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</si>
  <si>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</si>
  <si>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</si>
  <si>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</si>
  <si>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</si>
  <si>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</si>
  <si>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</si>
  <si>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</si>
  <si>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</si>
  <si>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</si>
  <si>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</si>
  <si>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</si>
  <si>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</si>
  <si>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</si>
  <si>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</si>
  <si>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</si>
  <si>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</si>
  <si>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</si>
  <si>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</si>
  <si>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</si>
  <si>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</si>
  <si>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</si>
  <si>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</si>
  <si>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</si>
  <si>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</si>
  <si>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</si>
  <si>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</si>
  <si>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</si>
  <si>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</si>
  <si>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</si>
  <si>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</si>
  <si>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</si>
  <si>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</si>
  <si>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</si>
  <si>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</si>
  <si>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</si>
  <si>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</si>
  <si>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</si>
  <si>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</si>
  <si>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</si>
  <si>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</si>
  <si>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</si>
  <si>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</si>
  <si>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</si>
  <si>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</si>
  <si>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</si>
  <si>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</si>
  <si>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</si>
  <si>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</si>
  <si>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</si>
  <si>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</si>
  <si>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</si>
  <si>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</si>
  <si>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</si>
  <si>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</si>
  <si>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</si>
  <si>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</si>
  <si>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</si>
  <si>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</si>
  <si>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</si>
  <si>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</si>
  <si>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</si>
  <si>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</si>
  <si>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</si>
  <si>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</si>
  <si>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</si>
  <si>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</si>
  <si>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</si>
  <si>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</si>
  <si>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</si>
  <si>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</si>
  <si>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</si>
  <si>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</si>
  <si>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</si>
  <si>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</si>
  <si>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</si>
  <si>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</si>
  <si>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</si>
  <si>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</si>
  <si>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</si>
  <si>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</si>
  <si>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</si>
  <si>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</si>
  <si>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</si>
  <si>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</si>
  <si>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</si>
  <si>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</si>
  <si>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</si>
  <si>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</si>
  <si>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</si>
  <si>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</si>
  <si>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</si>
  <si>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</si>
  <si>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</si>
  <si>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</si>
  <si>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</si>
  <si>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</si>
  <si>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</si>
  <si>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</si>
  <si>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</si>
  <si>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</si>
  <si>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</si>
  <si>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</si>
  <si>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</si>
  <si>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</si>
  <si>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</si>
  <si>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</si>
  <si>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</si>
  <si>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</si>
  <si>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</si>
  <si>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</si>
  <si>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</si>
  <si>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</si>
  <si>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</si>
  <si>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</si>
  <si>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</si>
  <si>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</si>
  <si>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</si>
  <si>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</si>
  <si>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</si>
  <si>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</si>
  <si>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</si>
  <si>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</si>
  <si>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</si>
  <si>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</si>
  <si>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</si>
  <si>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</si>
  <si>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</si>
  <si>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</si>
  <si>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</si>
  <si>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</si>
  <si>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</si>
  <si>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</si>
  <si>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</si>
  <si>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</si>
  <si>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</si>
  <si>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</si>
  <si>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</si>
  <si>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</si>
  <si>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</si>
  <si>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</si>
  <si>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</si>
  <si>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</si>
  <si>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</si>
  <si>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</si>
  <si>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</si>
  <si>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</si>
  <si>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</si>
  <si>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</si>
  <si>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</si>
  <si>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</si>
  <si>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</si>
  <si>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</si>
  <si>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</si>
  <si>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</si>
  <si>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</si>
  <si>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</si>
  <si>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</si>
  <si>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</si>
  <si>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</si>
  <si>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</si>
  <si>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</si>
  <si>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</si>
  <si>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</si>
  <si>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</si>
  <si>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</si>
  <si>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</si>
  <si>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</si>
  <si>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</si>
  <si>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</si>
  <si>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</si>
  <si>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</si>
  <si>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</si>
  <si>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</si>
  <si>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</si>
  <si>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</si>
  <si>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</si>
  <si>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</si>
  <si>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</si>
  <si>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</si>
  <si>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</si>
  <si>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</si>
  <si>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</si>
  <si>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</si>
  <si>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</si>
  <si>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</si>
  <si>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</si>
  <si>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</si>
  <si>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</si>
  <si>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</si>
  <si>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</si>
  <si>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</si>
  <si>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</si>
  <si>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</si>
  <si>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</si>
  <si>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</si>
  <si>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</si>
  <si>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</si>
  <si>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</si>
  <si>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</si>
  <si>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</si>
  <si>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</si>
  <si>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</si>
  <si>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</si>
  <si>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</si>
  <si>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</si>
  <si>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</si>
  <si>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</si>
  <si>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</si>
  <si>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</si>
  <si>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</si>
  <si>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</si>
  <si>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</si>
  <si>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</si>
  <si>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</si>
  <si>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</si>
  <si>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</si>
  <si>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</si>
  <si>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</si>
  <si>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</si>
  <si>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</si>
  <si>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</si>
  <si>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</si>
  <si>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</si>
  <si>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</si>
  <si>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</si>
  <si>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</si>
  <si>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</si>
  <si>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</si>
  <si>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</si>
  <si>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</si>
  <si>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</si>
  <si>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</si>
  <si>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</si>
  <si>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</si>
  <si>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</si>
  <si>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</si>
  <si>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</si>
  <si>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</si>
  <si>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</si>
  <si>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</si>
  <si>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</si>
  <si>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</si>
  <si>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</si>
  <si>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</si>
  <si>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</si>
  <si>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</si>
  <si>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</si>
  <si>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</si>
  <si>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</si>
  <si>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</si>
  <si>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</si>
  <si>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</si>
  <si>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</si>
  <si>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</si>
  <si>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</si>
  <si>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</si>
  <si>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</si>
  <si>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</si>
  <si>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</si>
  <si>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</si>
  <si>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</si>
  <si>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</si>
  <si>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</si>
  <si>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</si>
  <si>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</si>
  <si>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</si>
  <si>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</si>
  <si>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</si>
  <si>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</si>
  <si>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</si>
  <si>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</si>
  <si>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</si>
  <si>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</si>
  <si>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</si>
  <si>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</si>
  <si>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</si>
  <si>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</si>
  <si>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</si>
  <si>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</si>
  <si>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</si>
  <si>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</si>
  <si>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</si>
  <si>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</si>
  <si>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</si>
  <si>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</si>
  <si>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</si>
  <si>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</si>
  <si>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</si>
  <si>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</si>
  <si>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</si>
  <si>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</si>
  <si>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</si>
  <si>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</si>
  <si>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</si>
  <si>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</si>
  <si>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</si>
  <si>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</si>
  <si>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</si>
  <si>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</si>
  <si>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</si>
  <si>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</si>
  <si>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</si>
  <si>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</si>
  <si>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</si>
  <si>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</si>
  <si>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</si>
  <si>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</si>
  <si>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</si>
  <si>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</si>
  <si>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</si>
  <si>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</si>
  <si>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</si>
  <si>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</si>
  <si>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</si>
  <si>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</si>
  <si>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</si>
  <si>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</si>
  <si>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</si>
  <si>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</si>
  <si>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</si>
  <si>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</si>
  <si>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</si>
  <si>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</si>
  <si>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</si>
  <si>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</si>
  <si>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</si>
  <si>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</si>
  <si>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</si>
  <si>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</si>
  <si>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</si>
  <si>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</si>
  <si>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</si>
  <si>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</si>
  <si>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</si>
  <si>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</si>
  <si>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</si>
  <si>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</si>
  <si>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</si>
  <si>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</si>
  <si>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</si>
  <si>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</si>
  <si>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</si>
  <si>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</si>
  <si>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</si>
  <si>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</si>
  <si>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</si>
  <si>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</si>
  <si>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</si>
  <si>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</si>
  <si>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</si>
  <si>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</si>
  <si>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</si>
  <si>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</si>
  <si>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</si>
  <si>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</si>
  <si>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</si>
  <si>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</si>
  <si>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</si>
  <si>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</si>
  <si>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</si>
  <si>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</si>
  <si>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</si>
  <si>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</si>
  <si>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</si>
  <si>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</si>
  <si>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</si>
  <si>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</si>
  <si>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</si>
  <si>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</si>
  <si>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</si>
  <si>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</si>
  <si>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</si>
  <si>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</si>
  <si>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</si>
  <si>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</si>
  <si>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</si>
  <si>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</si>
  <si>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</si>
  <si>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</si>
  <si>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</si>
  <si>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</si>
  <si>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</si>
  <si>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</si>
  <si>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</si>
  <si>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</si>
  <si>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</si>
  <si>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</si>
  <si>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</si>
  <si>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</si>
  <si>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</si>
  <si>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</si>
  <si>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</si>
  <si>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</si>
  <si>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</si>
  <si>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</si>
  <si>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</si>
  <si>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</si>
  <si>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</si>
  <si>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</si>
  <si>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</si>
  <si>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</si>
  <si>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</si>
  <si>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</si>
  <si>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</si>
  <si>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</si>
  <si>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</si>
  <si>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</si>
  <si>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</si>
  <si>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</si>
  <si>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</si>
  <si>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</si>
  <si>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</si>
  <si>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</si>
  <si>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</si>
  <si>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</si>
  <si>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</si>
  <si>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</si>
  <si>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</si>
  <si>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</si>
  <si>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</si>
  <si>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</si>
  <si>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</si>
  <si>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</si>
  <si>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</si>
  <si>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</si>
  <si>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</si>
  <si>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</si>
  <si>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</si>
  <si>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</si>
  <si>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</si>
  <si>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</si>
  <si>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</si>
  <si>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</si>
  <si>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</si>
  <si>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</si>
  <si>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</si>
  <si>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</si>
  <si>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</si>
  <si>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</si>
  <si>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</si>
  <si>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</si>
  <si>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</si>
  <si>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</si>
  <si>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</si>
  <si>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</si>
  <si>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</si>
  <si>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</si>
  <si>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</si>
  <si>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</si>
  <si>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</si>
  <si>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</si>
  <si>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</si>
  <si>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</si>
  <si>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</si>
  <si>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</si>
  <si>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</si>
  <si>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</si>
  <si>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</si>
  <si>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</si>
  <si>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</si>
  <si>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</si>
  <si>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</si>
  <si>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</si>
  <si>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</si>
  <si>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</si>
  <si>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</si>
  <si>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</si>
  <si>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</si>
  <si>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</si>
  <si>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</si>
  <si>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</si>
  <si>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</si>
  <si>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</si>
  <si>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</si>
  <si>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</si>
  <si>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</si>
  <si>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</si>
  <si>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</si>
  <si>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</si>
  <si>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</si>
  <si>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</si>
  <si>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</si>
  <si>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</si>
  <si>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</si>
  <si>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</si>
  <si>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</si>
  <si>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</si>
  <si>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</si>
  <si>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</si>
  <si>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</si>
  <si>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</si>
  <si>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</si>
  <si>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</si>
  <si>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</si>
  <si>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</si>
  <si>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</si>
  <si>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</si>
  <si>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</si>
  <si>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</si>
  <si>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</si>
  <si>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</si>
  <si>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</si>
  <si>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</si>
  <si>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</si>
  <si>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</si>
  <si>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</si>
  <si>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</si>
  <si>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</si>
  <si>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</si>
  <si>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</si>
  <si>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</si>
  <si>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</si>
  <si>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</si>
  <si>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</si>
  <si>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</si>
  <si>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</si>
  <si>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</si>
  <si>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</si>
  <si>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</si>
  <si>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</si>
  <si>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</si>
  <si>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</si>
  <si>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</si>
  <si>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</si>
  <si>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</si>
  <si>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</si>
  <si>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</si>
  <si>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</si>
  <si>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</si>
  <si>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</si>
  <si>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</si>
  <si>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</si>
  <si>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</si>
  <si>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</si>
  <si>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</si>
  <si>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</si>
  <si>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</si>
  <si>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</si>
  <si>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</si>
  <si>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</si>
  <si>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</si>
  <si>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</si>
  <si>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</si>
  <si>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</si>
  <si>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</si>
  <si>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</si>
  <si>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</si>
  <si>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</si>
  <si>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</si>
  <si>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</si>
  <si>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</si>
  <si>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</si>
  <si>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</si>
  <si>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</si>
  <si>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</si>
  <si>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</si>
  <si>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</si>
  <si>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</si>
  <si>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</si>
  <si>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</si>
  <si>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</si>
  <si>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</si>
  <si>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</si>
  <si>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</si>
  <si>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</si>
  <si>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</si>
  <si>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</si>
  <si>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</si>
  <si>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</si>
  <si>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</si>
  <si>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</si>
  <si>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</si>
  <si>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</si>
  <si>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</si>
  <si>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</si>
  <si>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</si>
  <si>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</si>
  <si>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</si>
  <si>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</si>
  <si>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</si>
  <si>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</si>
  <si>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</si>
  <si>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</si>
  <si>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</si>
  <si>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</si>
  <si>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</si>
  <si>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</si>
  <si>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</si>
  <si>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</si>
  <si>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</si>
  <si>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</si>
  <si>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</si>
  <si>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</si>
  <si>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</si>
  <si>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</si>
  <si>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</si>
  <si>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</si>
  <si>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</si>
  <si>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</si>
  <si>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</si>
  <si>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</si>
  <si>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</si>
  <si>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</si>
  <si>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</si>
  <si>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</si>
  <si>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</si>
  <si>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</si>
  <si>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</si>
  <si>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</si>
  <si>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</si>
  <si>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</si>
  <si>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</si>
  <si>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</si>
  <si>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</si>
  <si>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</si>
  <si>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</si>
  <si>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</si>
  <si>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</si>
  <si>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</si>
  <si>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</si>
  <si>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</si>
  <si>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</si>
  <si>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</si>
  <si>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</si>
  <si>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</si>
  <si>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</si>
  <si>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</si>
  <si>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</si>
  <si>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</si>
  <si>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</si>
  <si>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</si>
  <si>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</si>
  <si>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</si>
  <si>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</si>
  <si>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</si>
  <si>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</si>
  <si>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</si>
  <si>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</si>
  <si>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</si>
  <si>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</si>
  <si>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</si>
  <si>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</si>
  <si>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</si>
  <si>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</si>
  <si>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</si>
  <si>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</si>
  <si>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</si>
  <si>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</si>
  <si>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</si>
  <si>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</si>
  <si>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</si>
  <si>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</si>
  <si>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</si>
  <si>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</si>
  <si>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</si>
  <si>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</si>
  <si>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</si>
  <si>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</si>
  <si>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</si>
  <si>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</si>
  <si>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</si>
  <si>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</si>
  <si>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</si>
  <si>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</si>
  <si>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</si>
  <si>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</si>
  <si>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</si>
  <si>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</si>
  <si>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</si>
  <si>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</si>
  <si>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</si>
  <si>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</si>
  <si>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</si>
  <si>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</si>
  <si>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</si>
  <si>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</si>
  <si>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</si>
  <si>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</si>
  <si>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</si>
  <si>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</si>
  <si>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</si>
  <si>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</si>
  <si>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</si>
  <si>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</si>
  <si>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</si>
  <si>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</si>
  <si>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</si>
  <si>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</si>
  <si>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</si>
  <si>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</si>
  <si>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</si>
  <si>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</si>
  <si>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</si>
  <si>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</si>
  <si>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</si>
  <si>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</si>
  <si>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</si>
  <si>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</si>
  <si>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</si>
  <si>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</si>
  <si>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</si>
  <si>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</si>
  <si>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</si>
  <si>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</si>
  <si>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</si>
  <si>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</si>
  <si>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</si>
  <si>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</si>
  <si>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</si>
  <si>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</si>
  <si>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</si>
  <si>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</si>
  <si>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</si>
  <si>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</si>
  <si>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</si>
  <si>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</si>
  <si>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</si>
  <si>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</si>
  <si>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</si>
  <si>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</si>
  <si>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</si>
  <si>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</si>
  <si>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</si>
  <si>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</si>
  <si>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</si>
  <si>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</si>
  <si>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</si>
  <si>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</si>
  <si>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</si>
  <si>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</si>
  <si>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</si>
  <si>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</si>
  <si>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</si>
  <si>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</si>
  <si>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</si>
  <si>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</si>
  <si>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</si>
  <si>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</si>
  <si>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</si>
  <si>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</si>
  <si>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</si>
  <si>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</si>
  <si>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</si>
  <si>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</si>
  <si>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</si>
  <si>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</si>
  <si>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</si>
  <si>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</si>
  <si>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</si>
  <si>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</si>
  <si>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</si>
  <si>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</si>
  <si>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</si>
  <si>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</si>
  <si>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</si>
  <si>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</si>
  <si>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</si>
  <si>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</si>
  <si>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</si>
  <si>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</si>
  <si>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</si>
  <si>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</si>
  <si>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</si>
  <si>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</si>
  <si>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</si>
  <si>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</si>
  <si>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</si>
  <si>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</si>
  <si>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</si>
  <si>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</si>
  <si>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</si>
  <si>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</si>
  <si>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</si>
  <si>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</si>
  <si>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</si>
  <si>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</si>
  <si>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</si>
  <si>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</si>
  <si>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</si>
  <si>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</si>
  <si>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</si>
  <si>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</si>
  <si>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</si>
  <si>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</si>
  <si>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</si>
  <si>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</si>
  <si>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</si>
  <si>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</si>
  <si>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</si>
  <si>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</si>
  <si>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</si>
  <si>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</si>
  <si>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</si>
  <si>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</si>
  <si>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</si>
  <si>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</si>
  <si>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</si>
  <si>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</si>
  <si>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</si>
  <si>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</si>
  <si>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</si>
  <si>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</si>
  <si>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</si>
  <si>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</si>
  <si>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</si>
  <si>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</si>
  <si>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</si>
  <si>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</si>
  <si>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</si>
  <si>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</si>
  <si>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</si>
  <si>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</si>
  <si>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</si>
  <si>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</si>
  <si>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</si>
  <si>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</si>
  <si>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</si>
  <si>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</si>
  <si>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</si>
  <si>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</si>
  <si>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</si>
  <si>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</si>
  <si>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</si>
  <si>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</si>
  <si>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</si>
  <si>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</si>
  <si>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</si>
  <si>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</si>
  <si>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</si>
  <si>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</si>
  <si>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</si>
  <si>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</si>
  <si>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</si>
  <si>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</si>
  <si>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</si>
  <si>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</si>
  <si>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</si>
  <si>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</si>
  <si>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</si>
  <si>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</si>
  <si>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</si>
  <si>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</si>
  <si>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</si>
  <si>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</si>
  <si>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</si>
  <si>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</si>
  <si>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</si>
  <si>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</si>
  <si>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</si>
  <si>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</si>
  <si>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</si>
  <si>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</si>
  <si>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</si>
  <si>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</si>
  <si>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</si>
  <si>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</si>
  <si>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</si>
  <si>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</si>
  <si>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</si>
  <si>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</si>
  <si>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</si>
  <si>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</si>
  <si>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</si>
  <si>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</si>
  <si>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</si>
  <si>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</si>
  <si>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</si>
  <si>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</si>
  <si>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</si>
  <si>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</si>
  <si>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</si>
  <si>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</si>
  <si>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</si>
  <si>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</si>
  <si>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</si>
  <si>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</si>
  <si>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</si>
  <si>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</si>
  <si>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</si>
  <si>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</si>
  <si>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</si>
  <si>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</si>
  <si>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</si>
  <si>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</si>
  <si>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</si>
  <si>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</si>
  <si>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</si>
  <si>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</si>
  <si>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</si>
  <si>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</si>
  <si>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</si>
  <si>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</si>
  <si>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</si>
  <si>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</si>
  <si>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</si>
  <si>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</si>
  <si>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</si>
  <si>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</si>
  <si>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</si>
  <si>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</si>
  <si>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</si>
  <si>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</si>
  <si>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</si>
  <si>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</si>
  <si>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</si>
  <si>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</si>
  <si>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</si>
  <si>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</si>
  <si>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</si>
  <si>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</si>
  <si>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</si>
  <si>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</si>
  <si>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</si>
  <si>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</si>
  <si>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</si>
  <si>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</si>
  <si>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</si>
  <si>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</si>
  <si>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</si>
  <si>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</si>
  <si>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</si>
  <si>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</si>
  <si>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</si>
  <si>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</si>
  <si>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</si>
  <si>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</si>
  <si>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</si>
  <si>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</si>
  <si>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</si>
  <si>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</si>
  <si>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</si>
  <si>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</si>
  <si>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</si>
  <si>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</si>
  <si>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</si>
  <si>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</si>
  <si>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</si>
  <si>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</si>
  <si>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</si>
  <si>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</si>
  <si>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</si>
  <si>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</si>
  <si>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</si>
  <si>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</si>
  <si>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</si>
  <si>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</si>
  <si>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</si>
  <si>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</si>
  <si>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</si>
  <si>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</si>
  <si>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</si>
  <si>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</si>
  <si>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</si>
  <si>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</si>
  <si>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</si>
  <si>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</si>
  <si>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</si>
  <si>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</si>
  <si>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</si>
  <si>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</si>
  <si>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</si>
  <si>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</si>
  <si>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</si>
  <si>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</si>
  <si>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</si>
  <si>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</si>
  <si>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</si>
  <si>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</si>
  <si>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</si>
  <si>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</si>
  <si>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</si>
  <si>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</si>
  <si>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</si>
  <si>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</si>
  <si>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</si>
  <si>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</si>
  <si>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</si>
  <si>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</si>
  <si>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</si>
  <si>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</si>
  <si>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</si>
  <si>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</si>
  <si>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</si>
  <si>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</si>
  <si>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</si>
  <si>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</si>
  <si>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</si>
  <si>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</si>
  <si>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</si>
  <si>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</si>
  <si>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</si>
  <si>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</si>
  <si>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</si>
  <si>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</si>
  <si>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</si>
  <si>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</si>
  <si>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</si>
  <si>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</si>
  <si>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</si>
  <si>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</si>
  <si>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</si>
  <si>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</si>
  <si>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</si>
  <si>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</si>
  <si>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</si>
  <si>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</si>
  <si>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</si>
  <si>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</si>
  <si>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</si>
  <si>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</si>
  <si>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</si>
  <si>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</si>
  <si>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</si>
  <si>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</si>
  <si>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</si>
  <si>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</si>
  <si>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</si>
  <si>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</si>
  <si>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</si>
  <si>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</si>
  <si>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</si>
  <si>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</si>
  <si>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</si>
  <si>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</si>
  <si>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</si>
  <si>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</si>
  <si>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</si>
  <si>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</si>
  <si>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</si>
  <si>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</si>
  <si>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</si>
  <si>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</si>
  <si>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</si>
  <si>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</si>
  <si>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</si>
  <si>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</si>
  <si>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</si>
  <si>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</si>
  <si>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</si>
  <si>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</si>
  <si>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</si>
  <si>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</si>
  <si>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</si>
  <si>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</si>
  <si>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</si>
  <si>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</si>
  <si>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</si>
  <si>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</si>
  <si>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</si>
  <si>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</si>
  <si>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</si>
  <si>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</si>
  <si>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</si>
  <si>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</si>
  <si>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</si>
  <si>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</si>
  <si>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</si>
  <si>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</si>
  <si>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</si>
  <si>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</si>
  <si>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</si>
  <si>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</si>
  <si>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</si>
  <si>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</si>
  <si>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</si>
  <si>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</si>
  <si>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</si>
  <si>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</si>
  <si>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</si>
  <si>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</si>
  <si>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</si>
  <si>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</si>
  <si>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</si>
  <si>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</si>
  <si>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</si>
  <si>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</si>
  <si>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</si>
  <si>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</si>
  <si>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</si>
  <si>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</si>
  <si>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</si>
  <si>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</si>
  <si>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</si>
  <si>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</si>
  <si>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</si>
  <si>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</si>
  <si>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</si>
  <si>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</si>
  <si>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</si>
  <si>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</si>
  <si>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</si>
  <si>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</si>
  <si>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</si>
  <si>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</si>
  <si>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</si>
  <si>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</si>
  <si>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</si>
  <si>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</si>
  <si>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</si>
  <si>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</si>
  <si>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</si>
  <si>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</si>
  <si>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</si>
  <si>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</si>
  <si>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</si>
  <si>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</si>
  <si>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</si>
  <si>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</si>
  <si>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</si>
  <si>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</si>
  <si>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</si>
  <si>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</si>
  <si>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</si>
  <si>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</si>
  <si>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</si>
  <si>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</si>
  <si>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</si>
  <si>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</si>
  <si>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</si>
  <si>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</si>
  <si>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</si>
  <si>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</si>
  <si>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</si>
  <si>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</si>
  <si>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</si>
  <si>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</si>
  <si>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</si>
  <si>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</si>
  <si>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</si>
  <si>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</si>
  <si>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</si>
  <si>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</si>
  <si>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</si>
  <si>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</si>
  <si>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</si>
  <si>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</si>
  <si>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</si>
  <si>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</si>
  <si>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</si>
  <si>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</si>
  <si>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</si>
  <si>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</si>
  <si>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</si>
  <si>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</si>
  <si>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</si>
  <si>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</si>
  <si>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</si>
  <si>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</si>
  <si>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</si>
  <si>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</si>
  <si>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</si>
  <si>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</si>
  <si>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</si>
  <si>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</si>
  <si>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</si>
  <si>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</si>
  <si>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</si>
  <si>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</si>
  <si>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</si>
  <si>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</si>
  <si>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</si>
  <si>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</si>
  <si>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</si>
  <si>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</si>
  <si>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</si>
  <si>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</si>
  <si>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</si>
  <si>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</si>
  <si>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</si>
  <si>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</si>
  <si>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</si>
  <si>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</si>
  <si>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</si>
  <si>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</si>
  <si>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</si>
  <si>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</si>
  <si>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</si>
  <si>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</si>
  <si>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</si>
  <si>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</si>
  <si>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</si>
  <si>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</si>
  <si>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</si>
  <si>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</si>
  <si>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</si>
  <si>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</si>
  <si>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</si>
  <si>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</si>
  <si>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</si>
  <si>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</si>
  <si>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</si>
  <si>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</si>
  <si>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</si>
  <si>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</si>
  <si>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</si>
  <si>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</si>
  <si>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</si>
  <si>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</si>
  <si>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</si>
  <si>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</si>
  <si>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</si>
  <si>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</si>
  <si>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</si>
  <si>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</si>
  <si>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</si>
  <si>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</si>
  <si>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</si>
  <si>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</si>
  <si>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</si>
  <si>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</si>
  <si>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</si>
  <si>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</si>
  <si>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</si>
  <si>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</si>
  <si>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</si>
  <si>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</si>
  <si>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</si>
  <si>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</si>
  <si>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</si>
  <si>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</si>
  <si>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</si>
  <si>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</si>
  <si>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</si>
  <si>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</si>
  <si>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</si>
  <si>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</si>
  <si>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</si>
  <si>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</si>
  <si>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</si>
  <si>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</si>
  <si>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</si>
  <si>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</si>
  <si>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</si>
  <si>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</si>
  <si>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</si>
  <si>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</si>
  <si>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</si>
  <si>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</si>
  <si>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</si>
  <si>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</si>
  <si>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</si>
  <si>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</si>
  <si>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</si>
  <si>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</si>
  <si>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</si>
  <si>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</si>
  <si>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</si>
  <si>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</si>
  <si>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</si>
  <si>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</si>
  <si>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</si>
  <si>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</si>
  <si>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</si>
  <si>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</si>
  <si>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</si>
  <si>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</si>
  <si>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</si>
  <si>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</si>
  <si>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</si>
  <si>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</si>
  <si>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</si>
  <si>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</si>
  <si>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</si>
  <si>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</si>
  <si>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</si>
  <si>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</si>
  <si>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</si>
  <si>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</si>
  <si>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</si>
  <si>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</si>
  <si>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</si>
  <si>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</si>
  <si>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</si>
  <si>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</si>
  <si>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</si>
  <si>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</si>
  <si>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</si>
  <si>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</si>
  <si>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</si>
  <si>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</si>
  <si>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</si>
  <si>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</si>
  <si>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</si>
  <si>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</si>
  <si>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</si>
  <si>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</si>
  <si>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</si>
  <si>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</si>
  <si>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</si>
  <si>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</si>
  <si>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</si>
  <si>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</si>
  <si>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</si>
  <si>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</si>
  <si>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</si>
  <si>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</si>
  <si>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</si>
  <si>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</si>
  <si>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</si>
  <si>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</si>
  <si>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</si>
  <si>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</si>
  <si>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</si>
  <si>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</si>
  <si>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</si>
  <si>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</si>
  <si>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</si>
  <si>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</si>
  <si>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</si>
  <si>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</si>
  <si>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</si>
  <si>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</si>
  <si>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</si>
  <si>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</si>
  <si>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</si>
  <si>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</si>
  <si>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</si>
  <si>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</si>
  <si>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</si>
  <si>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</si>
  <si>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</si>
  <si>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</si>
  <si>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</si>
  <si>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</si>
  <si>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</si>
  <si>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</si>
  <si>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</si>
  <si>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</si>
  <si>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</si>
  <si>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</si>
  <si>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</si>
  <si>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</si>
  <si>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</si>
  <si>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</si>
  <si>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</si>
  <si>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</si>
  <si>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</si>
  <si>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</si>
  <si>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</si>
  <si>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</si>
  <si>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</si>
  <si>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</si>
  <si>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</si>
  <si>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</si>
  <si>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</si>
  <si>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</si>
  <si>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</si>
  <si>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</si>
  <si>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</si>
  <si>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</si>
  <si>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</si>
  <si>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</si>
  <si>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</si>
  <si>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</si>
  <si>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</si>
  <si>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</si>
  <si>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</si>
  <si>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</si>
  <si>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</si>
  <si>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</si>
  <si>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</si>
  <si>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</si>
  <si>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</si>
  <si>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</si>
  <si>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</si>
  <si>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</si>
  <si>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</si>
  <si>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</si>
  <si>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</si>
  <si>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</si>
  <si>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</si>
  <si>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</si>
  <si>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</si>
  <si>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</si>
  <si>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</si>
  <si>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</si>
  <si>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</si>
  <si>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</si>
  <si>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</si>
  <si>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</si>
  <si>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</si>
  <si>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</si>
  <si>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</si>
  <si>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</si>
  <si>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</si>
  <si>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</si>
  <si>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</si>
  <si>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</si>
  <si>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</si>
  <si>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</si>
  <si>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</si>
  <si>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</si>
  <si>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</si>
  <si>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</si>
  <si>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</si>
  <si>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</si>
  <si>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</si>
  <si>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</si>
  <si>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</si>
  <si>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</si>
  <si>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</si>
  <si>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</si>
  <si>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</si>
  <si>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</si>
  <si>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</si>
  <si>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</si>
  <si>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</si>
  <si>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</si>
  <si>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</si>
  <si>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</si>
  <si>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</si>
  <si>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</si>
  <si>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</si>
  <si>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</si>
  <si>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</si>
  <si>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</si>
  <si>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</si>
  <si>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</si>
  <si>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</si>
  <si>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</si>
  <si>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</si>
  <si>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</si>
  <si>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</si>
  <si>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</si>
  <si>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</si>
  <si>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</si>
  <si>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</si>
  <si>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</si>
  <si>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</si>
  <si>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</si>
  <si>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</si>
  <si>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</si>
  <si>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</si>
  <si>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</si>
  <si>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</si>
  <si>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</si>
  <si>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</si>
  <si>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</si>
  <si>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</si>
  <si>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</si>
  <si>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</si>
  <si>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</si>
  <si>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</si>
  <si>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</si>
  <si>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</si>
  <si>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</si>
  <si>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</si>
  <si>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</si>
  <si>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</si>
  <si>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</si>
  <si>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</si>
  <si>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</si>
  <si>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</si>
  <si>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</si>
  <si>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</si>
  <si>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</si>
  <si>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</si>
  <si>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</si>
  <si>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</si>
  <si>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</si>
  <si>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</si>
  <si>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</si>
  <si>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</si>
  <si>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</si>
  <si>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</si>
  <si>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</si>
  <si>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</si>
  <si>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</si>
  <si>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</si>
  <si>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</si>
  <si>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</si>
  <si>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</si>
  <si>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</si>
  <si>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</si>
  <si>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</si>
  <si>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</si>
  <si>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</si>
  <si>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</si>
  <si>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</si>
  <si>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</si>
  <si>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</si>
  <si>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</si>
  <si>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</si>
  <si>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</si>
  <si>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</si>
  <si>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</si>
  <si>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</si>
  <si>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</si>
  <si>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</si>
  <si>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</si>
  <si>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</si>
  <si>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</si>
  <si>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</si>
  <si>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</si>
  <si>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</si>
  <si>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</si>
  <si>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</si>
  <si>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</si>
  <si>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</si>
  <si>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</si>
  <si>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</si>
  <si>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</si>
  <si>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</si>
  <si>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</si>
  <si>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</si>
  <si>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</si>
  <si>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</si>
  <si>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</si>
  <si>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</si>
  <si>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</si>
  <si>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</si>
  <si>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</si>
  <si>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</si>
  <si>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</si>
  <si>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</si>
  <si>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</si>
  <si>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</si>
  <si>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</si>
  <si>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</si>
  <si>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</si>
  <si>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</si>
  <si>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</si>
  <si>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</si>
  <si>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</si>
  <si>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</si>
  <si>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</si>
  <si>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</si>
  <si>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</si>
  <si>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</si>
  <si>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</si>
  <si>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</si>
  <si>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</si>
  <si>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</si>
  <si>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</si>
  <si>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</si>
  <si>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</si>
  <si>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</si>
  <si>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</si>
  <si>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</si>
  <si>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</si>
  <si>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</si>
  <si>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</si>
  <si>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</si>
  <si>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</si>
  <si>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</si>
  <si>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</si>
  <si>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</si>
  <si>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</si>
  <si>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</si>
  <si>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</si>
  <si>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</si>
  <si>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</si>
  <si>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</si>
  <si>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</si>
  <si>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</si>
  <si>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</si>
  <si>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</si>
  <si>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</si>
  <si>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</si>
  <si>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</si>
  <si>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</si>
  <si>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</si>
  <si>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</si>
  <si>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</si>
  <si>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</si>
  <si>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</si>
  <si>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</si>
  <si>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</si>
  <si>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</si>
  <si>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</si>
  <si>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</si>
  <si>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</si>
  <si>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</si>
  <si>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</si>
  <si>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</si>
  <si>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</si>
  <si>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</si>
  <si>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</si>
  <si>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</si>
  <si>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</si>
  <si>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</si>
  <si>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</si>
  <si>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</si>
  <si>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</si>
  <si>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</si>
  <si>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</si>
  <si>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</si>
  <si>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</si>
  <si>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</si>
  <si>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</si>
  <si>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</si>
  <si>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</si>
  <si>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</si>
  <si>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</si>
  <si>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</si>
  <si>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</si>
  <si>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</si>
  <si>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</si>
  <si>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</si>
  <si>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</si>
  <si>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</si>
  <si>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</si>
  <si>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</si>
  <si>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</si>
  <si>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</si>
  <si>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</si>
  <si>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</si>
  <si>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</si>
  <si>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</si>
  <si>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</si>
  <si>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</si>
  <si>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</si>
  <si>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</si>
  <si>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</si>
  <si>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</si>
  <si>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</si>
  <si>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</si>
  <si>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</si>
  <si>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</si>
  <si>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</si>
  <si>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</si>
  <si>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</si>
  <si>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</si>
  <si>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</si>
  <si>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</si>
  <si>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</si>
  <si>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</si>
  <si>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</si>
  <si>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</si>
  <si>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</si>
  <si>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</si>
  <si>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</si>
  <si>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</si>
  <si>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</si>
  <si>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</si>
  <si>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</si>
  <si>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</si>
  <si>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</si>
  <si>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</si>
  <si>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</si>
  <si>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</si>
  <si>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</si>
  <si>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</si>
  <si>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</si>
  <si>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</si>
  <si>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</si>
  <si>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</si>
  <si>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</si>
  <si>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</si>
  <si>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</si>
  <si>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</si>
  <si>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</si>
  <si>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</si>
  <si>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</si>
  <si>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</si>
  <si>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</si>
  <si>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</si>
  <si>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</si>
  <si>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</si>
  <si>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</si>
  <si>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</si>
  <si>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</si>
  <si>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</si>
  <si>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</si>
  <si>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</si>
  <si>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</si>
  <si>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</si>
  <si>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</si>
  <si>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</si>
  <si>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</si>
  <si>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</si>
  <si>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</si>
  <si>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</si>
  <si>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</si>
  <si>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</si>
  <si>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</si>
  <si>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</si>
  <si>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</si>
  <si>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</si>
  <si>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</si>
  <si>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</si>
  <si>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</si>
  <si>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</si>
  <si>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</si>
  <si>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</si>
  <si>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</si>
  <si>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</si>
  <si>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</si>
  <si>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</si>
  <si>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</si>
  <si>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</si>
  <si>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</si>
  <si>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</si>
  <si>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</si>
  <si>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</si>
  <si>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</si>
  <si>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</si>
  <si>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</si>
  <si>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</si>
  <si>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</si>
  <si>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</si>
  <si>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</si>
  <si>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</si>
  <si>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</si>
  <si>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</si>
  <si>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</si>
  <si>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</si>
  <si>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</si>
  <si>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</si>
  <si>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</si>
  <si>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</si>
  <si>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</si>
  <si>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</si>
  <si>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</si>
  <si>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</si>
  <si>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</si>
  <si>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</si>
  <si>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</si>
  <si>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</si>
  <si>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</si>
  <si>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</si>
  <si>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</si>
  <si>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</si>
  <si>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</si>
  <si>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</si>
  <si>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</si>
  <si>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</si>
  <si>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</si>
  <si>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</si>
  <si>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</si>
  <si>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</si>
  <si>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</si>
  <si>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</si>
  <si>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</si>
  <si>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</si>
  <si>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</si>
  <si>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</si>
  <si>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</si>
  <si>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</si>
  <si>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</si>
  <si>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</si>
  <si>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</si>
  <si>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</si>
  <si>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</si>
  <si>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</si>
  <si>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</si>
  <si>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</si>
  <si>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</si>
  <si>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</si>
  <si>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</si>
  <si>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</si>
  <si>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</si>
  <si>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</si>
  <si>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</si>
  <si>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</si>
  <si>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</si>
  <si>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</si>
  <si>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</si>
  <si>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</si>
  <si>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</si>
  <si>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</si>
  <si>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</si>
  <si>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</si>
  <si>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</si>
  <si>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</si>
  <si>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</si>
  <si>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</si>
  <si>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</si>
  <si>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</si>
  <si>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</si>
  <si>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</si>
  <si>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</si>
  <si>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</si>
  <si>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</si>
  <si>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</si>
  <si>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</si>
  <si>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</si>
  <si>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</si>
  <si>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</si>
  <si>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</si>
  <si>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</si>
  <si>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</si>
  <si>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</si>
  <si>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</si>
  <si>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</si>
  <si>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</si>
  <si>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</si>
  <si>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</si>
  <si>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</si>
  <si>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</si>
  <si>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</si>
  <si>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</si>
  <si>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</si>
  <si>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</si>
  <si>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</si>
  <si>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</si>
  <si>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</si>
  <si>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</si>
  <si>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</si>
  <si>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</si>
  <si>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</si>
  <si>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</si>
  <si>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</si>
  <si>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</si>
  <si>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</si>
  <si>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</si>
  <si>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</si>
  <si>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</si>
  <si>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</si>
  <si>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</si>
  <si>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</si>
  <si>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</si>
  <si>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</si>
  <si>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</si>
  <si>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</si>
  <si>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</si>
  <si>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</si>
  <si>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</si>
  <si>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</si>
  <si>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</si>
  <si>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</si>
  <si>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</si>
  <si>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</si>
  <si>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</si>
  <si>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</si>
  <si>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</si>
  <si>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</si>
  <si>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</si>
  <si>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</si>
  <si>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</si>
  <si>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</si>
  <si>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</si>
  <si>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</si>
  <si>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</si>
  <si>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</si>
  <si>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</si>
  <si>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</si>
  <si>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</si>
  <si>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</si>
  <si>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</si>
  <si>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</si>
  <si>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</si>
  <si>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</si>
  <si>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</si>
  <si>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</si>
  <si>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</si>
  <si>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</si>
  <si>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</si>
  <si>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</si>
  <si>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</si>
  <si>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</si>
  <si>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</si>
  <si>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</si>
  <si>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</si>
  <si>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</si>
  <si>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</si>
  <si>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</si>
  <si>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</si>
  <si>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</si>
  <si>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</si>
  <si>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</si>
  <si>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</si>
  <si>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</si>
  <si>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</si>
  <si>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</si>
  <si>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</si>
  <si>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</si>
  <si>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</si>
  <si>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</si>
  <si>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</si>
  <si>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</si>
  <si>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</si>
  <si>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</si>
  <si>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</si>
  <si>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</si>
  <si>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</si>
  <si>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</si>
  <si>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</si>
  <si>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</si>
  <si>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</si>
  <si>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</si>
  <si>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</si>
  <si>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</si>
  <si>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</si>
  <si>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</si>
  <si>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</si>
  <si>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</si>
  <si>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</si>
  <si>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</si>
  <si>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</si>
  <si>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</si>
  <si>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</si>
  <si>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</si>
  <si>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</si>
  <si>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</si>
  <si>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</si>
  <si>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</si>
  <si>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</si>
  <si>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</si>
  <si>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</si>
  <si>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</si>
  <si>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</si>
  <si>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</si>
  <si>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</si>
  <si>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</si>
  <si>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</si>
  <si>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</si>
  <si>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</si>
  <si>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</si>
  <si>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</si>
  <si>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</si>
  <si>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</si>
  <si>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</si>
  <si>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</si>
  <si>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</si>
  <si>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</si>
  <si>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</si>
  <si>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</si>
  <si>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</si>
  <si>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</si>
  <si>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</si>
  <si>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</si>
  <si>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</si>
  <si>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</si>
  <si>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</si>
  <si>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</si>
  <si>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</si>
  <si>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</si>
  <si>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</si>
  <si>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</si>
  <si>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</si>
  <si>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</si>
  <si>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</si>
  <si>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</si>
  <si>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</si>
  <si>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</si>
  <si>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</si>
  <si>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</si>
  <si>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</si>
  <si>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</si>
  <si>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</si>
  <si>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</si>
  <si>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</si>
  <si>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</si>
  <si>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</si>
  <si>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</si>
  <si>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</si>
  <si>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</si>
  <si>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</si>
  <si>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</si>
  <si>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</si>
  <si>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</si>
  <si>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</si>
  <si>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</si>
  <si>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</si>
  <si>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</si>
  <si>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</si>
  <si>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</si>
  <si>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</si>
  <si>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</si>
  <si>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</si>
  <si>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</si>
  <si>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</si>
  <si>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</si>
  <si>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</si>
  <si>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</si>
  <si>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</si>
  <si>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</si>
  <si>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</si>
  <si>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</si>
  <si>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</si>
  <si>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</si>
  <si>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</si>
  <si>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</si>
  <si>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</si>
  <si>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</si>
  <si>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</si>
  <si>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</si>
  <si>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</si>
  <si>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</si>
  <si>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</si>
  <si>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</si>
  <si>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</si>
  <si>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</si>
  <si>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</si>
  <si>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</si>
  <si>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</si>
  <si>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</si>
  <si>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</si>
  <si>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</si>
  <si>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</si>
  <si>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</si>
  <si>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</si>
  <si>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</si>
  <si>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</si>
  <si>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</si>
  <si>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</si>
  <si>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</si>
  <si>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</si>
  <si>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</si>
  <si>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</si>
  <si>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</si>
  <si>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</si>
  <si>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</si>
  <si>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</si>
  <si>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</si>
  <si>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</si>
  <si>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</si>
  <si>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</si>
  <si>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</si>
  <si>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</si>
  <si>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</si>
  <si>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</si>
  <si>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</si>
  <si>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</si>
  <si>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</si>
  <si>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</si>
  <si>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</si>
  <si>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</si>
  <si>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</si>
  <si>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</si>
  <si>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</si>
  <si>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</si>
  <si>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</si>
  <si>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</si>
  <si>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</si>
  <si>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</si>
  <si>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</si>
  <si>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</si>
  <si>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</si>
  <si>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</si>
  <si>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</si>
  <si>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</si>
  <si>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</si>
  <si>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</si>
  <si>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</si>
  <si>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</si>
  <si>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</si>
  <si>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</si>
  <si>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</si>
  <si>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</si>
  <si>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</si>
  <si>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</si>
  <si>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</si>
  <si>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</si>
  <si>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</si>
  <si>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</si>
  <si>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</si>
  <si>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</si>
  <si>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</si>
  <si>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</si>
  <si>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</si>
  <si>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</si>
  <si>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</si>
  <si>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</si>
  <si>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</si>
  <si>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</si>
  <si>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</si>
  <si>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</si>
  <si>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</si>
  <si>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</si>
  <si>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</si>
  <si>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</si>
  <si>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</si>
  <si>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</si>
  <si>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</si>
  <si>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</si>
  <si>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</si>
  <si>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</si>
  <si>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</si>
  <si>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</si>
  <si>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</si>
  <si>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</si>
  <si>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</si>
  <si>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</si>
  <si>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</si>
  <si>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</si>
  <si>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</si>
  <si>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</si>
  <si>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</si>
  <si>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</si>
  <si>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</si>
  <si>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</si>
  <si>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</si>
  <si>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</si>
  <si>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</si>
  <si>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</si>
  <si>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</si>
  <si>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</si>
  <si>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</si>
  <si>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</si>
  <si>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</si>
  <si>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</si>
  <si>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</si>
  <si>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</si>
  <si>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</si>
  <si>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</si>
  <si>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</si>
  <si>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</si>
  <si>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</si>
  <si>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</si>
  <si>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</si>
  <si>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</si>
  <si>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</si>
  <si>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</si>
  <si>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</si>
  <si>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</si>
  <si>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</si>
  <si>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</si>
  <si>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</si>
  <si>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</si>
  <si>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</si>
  <si>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</si>
  <si>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</si>
  <si>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</si>
  <si>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</si>
  <si>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</si>
  <si>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</si>
  <si>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</si>
  <si>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</si>
  <si>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</si>
  <si>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</si>
  <si>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</si>
  <si>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</si>
  <si>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</si>
  <si>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</si>
  <si>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</si>
  <si>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</si>
  <si>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</si>
  <si>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</si>
  <si>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</si>
  <si>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</si>
  <si>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</si>
  <si>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</si>
  <si>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</si>
  <si>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</si>
  <si>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</si>
  <si>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</si>
  <si>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</si>
  <si>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</si>
  <si>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</si>
  <si>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</si>
  <si>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</si>
  <si>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</si>
  <si>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</si>
  <si>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</si>
  <si>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</si>
  <si>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</si>
  <si>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</si>
  <si>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</si>
  <si>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</si>
  <si>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</si>
  <si>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</si>
  <si>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</si>
  <si>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</si>
  <si>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</si>
  <si>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</si>
  <si>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</si>
  <si>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</si>
  <si>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</si>
  <si>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</si>
  <si>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</si>
  <si>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</si>
  <si>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</si>
  <si>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</si>
  <si>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</si>
  <si>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</si>
  <si>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</si>
  <si>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</si>
  <si>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</si>
  <si>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</si>
  <si>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</si>
  <si>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</si>
  <si>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</si>
  <si>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</si>
  <si>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</si>
  <si>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</si>
  <si>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</si>
  <si>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</si>
  <si>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</si>
  <si>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</si>
  <si>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</si>
  <si>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</si>
  <si>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</si>
  <si>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</si>
  <si>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</si>
  <si>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</si>
  <si>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</si>
  <si>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</si>
  <si>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</si>
  <si>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</si>
  <si>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</si>
  <si>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</si>
  <si>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</si>
  <si>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</si>
  <si>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</si>
  <si>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</si>
  <si>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</si>
  <si>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</si>
  <si>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</si>
  <si>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</si>
  <si>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</si>
  <si>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</si>
  <si>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</si>
  <si>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</si>
  <si>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</si>
  <si>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</si>
  <si>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</si>
  <si>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</si>
  <si>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</si>
  <si>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</si>
  <si>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</si>
  <si>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</si>
  <si>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</si>
  <si>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</si>
  <si>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</si>
  <si>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</si>
  <si>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</si>
  <si>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</si>
  <si>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</si>
  <si>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</si>
  <si>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</si>
  <si>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</si>
  <si>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</si>
  <si>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</si>
  <si>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</si>
  <si>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</si>
  <si>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</si>
  <si>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</si>
  <si>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</si>
  <si>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</si>
  <si>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</si>
  <si>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</si>
  <si>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</si>
  <si>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</si>
  <si>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</si>
  <si>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</si>
  <si>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</si>
  <si>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</si>
  <si>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</si>
  <si>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</si>
  <si>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</si>
  <si>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</si>
  <si>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</si>
  <si>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</si>
  <si>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</si>
  <si>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</si>
  <si>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</si>
  <si>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</si>
  <si>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</si>
  <si>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</si>
  <si>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</si>
  <si>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</si>
  <si>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</si>
  <si>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</si>
  <si>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</si>
  <si>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</si>
  <si>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</si>
  <si>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</si>
  <si>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</si>
  <si>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</si>
  <si>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</si>
  <si>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</si>
  <si>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</si>
  <si>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</si>
  <si>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</si>
  <si>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</si>
  <si>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</si>
  <si>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</si>
  <si>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</si>
  <si>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</si>
  <si>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</si>
  <si>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</si>
  <si>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</si>
  <si>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</si>
  <si>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</si>
  <si>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</si>
  <si>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</si>
  <si>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</si>
  <si>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</si>
  <si>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</si>
  <si>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</si>
  <si>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</si>
  <si>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</si>
  <si>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</si>
  <si>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</si>
  <si>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</si>
  <si>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</si>
  <si>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</si>
  <si>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</si>
  <si>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</si>
  <si>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</si>
  <si>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</si>
  <si>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</si>
  <si>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</si>
  <si>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</si>
  <si>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</si>
  <si>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</si>
  <si>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</si>
  <si>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</si>
  <si>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</si>
  <si>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</si>
  <si>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</si>
  <si>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</si>
  <si>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</si>
  <si>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</si>
  <si>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</si>
  <si>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</si>
  <si>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</si>
  <si>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</si>
  <si>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</si>
  <si>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</si>
  <si>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</si>
  <si>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</si>
  <si>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</si>
  <si>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</si>
  <si>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</si>
  <si>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</si>
  <si>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</si>
  <si>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</si>
  <si>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</si>
  <si>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</si>
  <si>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</si>
  <si>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</si>
  <si>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</si>
  <si>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</si>
  <si>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</si>
  <si>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</si>
  <si>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</si>
  <si>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</si>
  <si>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</si>
  <si>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</si>
  <si>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</si>
  <si>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</si>
  <si>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</si>
  <si>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</si>
  <si>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</si>
  <si>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</si>
  <si>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</si>
  <si>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</si>
  <si>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</si>
  <si>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</si>
  <si>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</si>
  <si>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</si>
  <si>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</si>
  <si>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</si>
  <si>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</si>
  <si>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</si>
  <si>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</si>
  <si>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</si>
  <si>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</si>
  <si>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</si>
  <si>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</si>
  <si>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</si>
  <si>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</si>
  <si>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</si>
  <si>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</si>
  <si>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</si>
  <si>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</si>
  <si>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</si>
  <si>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</si>
  <si>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</si>
  <si>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</si>
  <si>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</si>
  <si>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</si>
  <si>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</si>
  <si>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</si>
  <si>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</si>
  <si>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</si>
  <si>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</si>
  <si>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</si>
  <si>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</si>
  <si>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</si>
  <si>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</si>
  <si>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</si>
  <si>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</si>
  <si>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</si>
  <si>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</si>
  <si>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</si>
  <si>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</si>
  <si>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</si>
  <si>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</si>
  <si>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</si>
  <si>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</si>
  <si>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</si>
  <si>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</si>
  <si>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</si>
  <si>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</si>
  <si>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</si>
  <si>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</si>
  <si>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</si>
  <si>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</si>
  <si>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</si>
  <si>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</si>
  <si>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</si>
  <si>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</si>
  <si>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</si>
  <si>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</si>
  <si>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</si>
  <si>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</si>
  <si>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</si>
  <si>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</si>
  <si>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</si>
  <si>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</si>
  <si>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</si>
  <si>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</si>
  <si>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</si>
  <si>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</si>
  <si>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</si>
  <si>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</si>
  <si>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</si>
  <si>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</si>
  <si>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</si>
  <si>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</si>
  <si>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</si>
  <si>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</si>
  <si>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</si>
  <si>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</si>
  <si>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</si>
  <si>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</si>
  <si>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</si>
  <si>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</si>
  <si>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</si>
  <si>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</si>
  <si>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</si>
  <si>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</si>
  <si>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</si>
  <si>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</si>
  <si>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</si>
  <si>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</si>
  <si>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</si>
  <si>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</si>
  <si>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</si>
  <si>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</si>
  <si>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</si>
  <si>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</si>
  <si>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</si>
  <si>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</si>
  <si>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</si>
  <si>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</si>
  <si>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</si>
  <si>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</si>
  <si>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</si>
  <si>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</si>
  <si>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</si>
  <si>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</si>
  <si>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</si>
  <si>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</si>
  <si>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</si>
  <si>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</si>
  <si>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</si>
  <si>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</si>
  <si>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</si>
  <si>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</si>
  <si>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</si>
  <si>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</si>
  <si>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</si>
  <si>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</si>
  <si>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</si>
  <si>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</si>
  <si>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</si>
  <si>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</si>
  <si>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</si>
  <si>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</si>
  <si>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</si>
  <si>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</si>
  <si>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</si>
  <si>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</si>
  <si>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</si>
  <si>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</si>
  <si>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</si>
  <si>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</si>
  <si>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</si>
  <si>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</si>
  <si>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</si>
  <si>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</si>
  <si>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</si>
  <si>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</si>
  <si>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</si>
  <si>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</si>
  <si>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</si>
  <si>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</si>
  <si>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</si>
  <si>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</si>
  <si>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</si>
  <si>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</si>
  <si>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</si>
  <si>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</si>
  <si>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</si>
  <si>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</si>
  <si>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</si>
  <si>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</si>
  <si>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</si>
  <si>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</si>
  <si>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</si>
  <si>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</si>
  <si>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</si>
  <si>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</si>
  <si>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</si>
  <si>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</si>
  <si>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</si>
  <si>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</si>
  <si>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</si>
  <si>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</si>
  <si>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</si>
  <si>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</si>
  <si>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</si>
  <si>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</si>
  <si>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</si>
  <si>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</si>
  <si>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</si>
  <si>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</si>
  <si>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</si>
  <si>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</si>
  <si>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</si>
  <si>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</si>
  <si>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</si>
  <si>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</si>
  <si>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</si>
  <si>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</si>
  <si>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</si>
  <si>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</si>
  <si>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</si>
  <si>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</si>
  <si>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</si>
  <si>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</si>
  <si>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</si>
  <si>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</si>
  <si>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</si>
  <si>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</si>
  <si>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</si>
  <si>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</si>
  <si>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</si>
  <si>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</si>
  <si>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</si>
  <si>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</si>
  <si>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</si>
  <si>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</si>
  <si>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</si>
  <si>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</si>
  <si>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</si>
  <si>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</si>
  <si>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</si>
  <si>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</si>
  <si>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</si>
  <si>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</si>
  <si>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</si>
  <si>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</si>
  <si>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</si>
  <si>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</si>
  <si>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</si>
  <si>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</si>
  <si>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</si>
  <si>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</si>
  <si>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</si>
  <si>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</si>
  <si>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</si>
  <si>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</si>
  <si>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</si>
  <si>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</si>
  <si>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</si>
  <si>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</si>
  <si>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</si>
  <si>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</si>
  <si>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</si>
  <si>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</si>
  <si>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</si>
  <si>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</si>
  <si>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</si>
  <si>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</si>
  <si>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</si>
  <si>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</si>
  <si>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</si>
  <si>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</si>
  <si>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</si>
  <si>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</si>
  <si>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</si>
  <si>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</si>
  <si>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</si>
  <si>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</si>
  <si>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</si>
  <si>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</si>
  <si>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</si>
  <si>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</si>
  <si>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</si>
  <si>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</si>
  <si>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</si>
  <si>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</si>
  <si>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</si>
  <si>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</si>
  <si>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</si>
  <si>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</si>
  <si>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</si>
  <si>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</si>
  <si>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</si>
  <si>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</si>
  <si>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</si>
  <si>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</si>
  <si>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</si>
  <si>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</si>
  <si>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</si>
  <si>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</si>
  <si>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</si>
  <si>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</si>
  <si>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</si>
  <si>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</si>
  <si>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</si>
  <si>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</si>
  <si>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</si>
  <si>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</si>
  <si>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</si>
  <si>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</si>
  <si>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</si>
  <si>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</si>
  <si>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</si>
  <si>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</si>
  <si>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</si>
  <si>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</si>
  <si>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</si>
  <si>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</si>
  <si>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</si>
  <si>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</si>
  <si>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</si>
  <si>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</si>
  <si>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</si>
  <si>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</si>
  <si>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</si>
  <si>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</si>
  <si>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</si>
  <si>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</si>
  <si>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</si>
  <si>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</si>
  <si>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</si>
  <si>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</si>
  <si>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</si>
  <si>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</si>
  <si>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</si>
  <si>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</si>
  <si>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</si>
  <si>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</si>
  <si>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</si>
  <si>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</si>
  <si>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</si>
  <si>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</si>
  <si>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</si>
  <si>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</si>
  <si>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</si>
  <si>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</si>
  <si>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</si>
  <si>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</si>
  <si>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</si>
  <si>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</si>
  <si>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</si>
  <si>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</si>
  <si>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</si>
  <si>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</si>
  <si>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</si>
  <si>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</si>
  <si>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</si>
  <si>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</si>
  <si>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</si>
  <si>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</si>
  <si>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</si>
  <si>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</si>
  <si>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</si>
  <si>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</si>
  <si>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</si>
  <si>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</si>
  <si>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</si>
  <si>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</si>
  <si>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</si>
  <si>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</si>
  <si>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</si>
  <si>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</si>
  <si>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</si>
  <si>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</si>
  <si>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</si>
  <si>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</si>
  <si>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</si>
  <si>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</si>
  <si>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</si>
  <si>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</si>
  <si>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</si>
  <si>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</si>
  <si>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</si>
  <si>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</si>
  <si>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</si>
  <si>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</si>
  <si>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</si>
  <si>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</si>
  <si>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</si>
  <si>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</si>
  <si>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</si>
  <si>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</si>
  <si>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</si>
  <si>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</si>
  <si>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</si>
  <si>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</si>
  <si>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</si>
  <si>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</si>
  <si>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</si>
  <si>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</si>
  <si>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</si>
  <si>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</si>
  <si>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</si>
  <si>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</si>
  <si>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</si>
  <si>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</si>
  <si>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</si>
  <si>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</si>
  <si>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</si>
  <si>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</si>
  <si>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</si>
  <si>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</si>
  <si>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</si>
  <si>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</si>
  <si>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</si>
  <si>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</si>
  <si>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</si>
  <si>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</si>
  <si>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</si>
  <si>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</si>
  <si>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</si>
  <si>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</si>
  <si>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</si>
  <si>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</si>
  <si>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</si>
  <si>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</si>
  <si>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</si>
  <si>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</si>
  <si>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</si>
  <si>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</si>
  <si>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</si>
  <si>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</si>
  <si>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</si>
  <si>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</si>
  <si>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</si>
  <si>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</si>
  <si>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</si>
  <si>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</si>
  <si>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</si>
  <si>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</si>
  <si>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</si>
  <si>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</si>
  <si>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</si>
  <si>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</si>
  <si>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</si>
  <si>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</si>
  <si>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</si>
  <si>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</si>
  <si>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</si>
  <si>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</si>
  <si>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</si>
  <si>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</si>
  <si>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</si>
  <si>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</si>
  <si>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</si>
  <si>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</si>
  <si>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</si>
  <si>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</si>
  <si>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</si>
  <si>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</si>
  <si>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</si>
  <si>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</si>
  <si>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</si>
  <si>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</si>
  <si>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</si>
  <si>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</si>
  <si>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</si>
  <si>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</si>
  <si>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</si>
  <si>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</si>
  <si>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</si>
  <si>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</si>
  <si>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</si>
  <si>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</si>
  <si>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</si>
  <si>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</si>
  <si>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</si>
  <si>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</si>
  <si>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</si>
  <si>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</si>
  <si>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</si>
  <si>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</si>
  <si>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</si>
  <si>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</si>
  <si>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</si>
  <si>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</si>
  <si>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</si>
  <si>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</si>
  <si>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</si>
  <si>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</si>
  <si>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</si>
  <si>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</si>
  <si>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</si>
  <si>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</si>
  <si>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</si>
  <si>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</si>
  <si>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</si>
  <si>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</si>
  <si>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</si>
  <si>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</si>
  <si>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</si>
  <si>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</si>
  <si>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</si>
  <si>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</si>
  <si>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</si>
  <si>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</si>
  <si>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</si>
  <si>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</si>
  <si>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</si>
  <si>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</si>
  <si>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</si>
  <si>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</si>
  <si>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</si>
  <si>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</si>
  <si>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</si>
  <si>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</si>
  <si>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</si>
  <si>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</si>
  <si>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</si>
  <si>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</si>
  <si>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</si>
  <si>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</si>
  <si>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</si>
  <si>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</si>
  <si>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</si>
  <si>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</si>
  <si>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</si>
  <si>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</si>
  <si>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</si>
  <si>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</si>
  <si>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</si>
  <si>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</si>
  <si>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</si>
  <si>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</si>
  <si>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</si>
  <si>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</si>
  <si>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</si>
  <si>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</si>
  <si>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</si>
  <si>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</si>
  <si>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</si>
  <si>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</si>
  <si>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</si>
  <si>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</si>
  <si>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</si>
  <si>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</si>
  <si>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</si>
  <si>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</si>
  <si>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</si>
  <si>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</si>
  <si>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</si>
  <si>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</si>
  <si>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</si>
  <si>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</si>
  <si>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</si>
  <si>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</si>
  <si>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</si>
  <si>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</si>
  <si>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</si>
  <si>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</si>
  <si>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</si>
  <si>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</si>
  <si>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</si>
  <si>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</si>
  <si>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</si>
  <si>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</si>
  <si>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</si>
  <si>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</si>
  <si>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</si>
  <si>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</si>
  <si>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</si>
  <si>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</si>
  <si>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</si>
  <si>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</si>
  <si>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</si>
  <si>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</si>
  <si>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</si>
  <si>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</si>
  <si>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</si>
  <si>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</si>
  <si>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</si>
  <si>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</si>
  <si>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</si>
  <si>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</si>
  <si>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</si>
  <si>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</si>
  <si>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</si>
  <si>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</si>
  <si>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</si>
  <si>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</si>
  <si>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</si>
  <si>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</si>
  <si>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</si>
  <si>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</si>
  <si>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</si>
  <si>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</si>
  <si>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</si>
  <si>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</si>
  <si>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</si>
  <si>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</si>
  <si>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</si>
  <si>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</si>
  <si>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</si>
  <si>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</si>
  <si>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</si>
  <si>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</si>
  <si>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</si>
  <si>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</si>
  <si>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</si>
  <si>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</si>
  <si>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</si>
  <si>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</si>
  <si>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</si>
  <si>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</si>
  <si>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</si>
  <si>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</si>
  <si>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</si>
  <si>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</si>
  <si>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</si>
  <si>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</si>
  <si>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</si>
  <si>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</si>
  <si>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</si>
  <si>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</si>
  <si>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</si>
  <si>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</si>
  <si>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</si>
  <si>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</si>
  <si>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</si>
  <si>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</si>
  <si>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</si>
  <si>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</si>
  <si>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</si>
  <si>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</si>
  <si>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</si>
  <si>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</si>
  <si>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</si>
  <si>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</si>
  <si>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</si>
  <si>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</si>
  <si>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</si>
  <si>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</si>
  <si>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</si>
  <si>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</si>
  <si>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</si>
  <si>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</si>
  <si>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</si>
  <si>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</si>
  <si>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</si>
  <si>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</si>
  <si>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</si>
  <si>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</si>
  <si>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</si>
  <si>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</si>
  <si>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</si>
  <si>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</si>
  <si>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</si>
  <si>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</si>
  <si>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</si>
  <si>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</si>
  <si>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</si>
  <si>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</si>
  <si>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</si>
  <si>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</si>
  <si>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</si>
  <si>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</si>
  <si>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</si>
  <si>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</si>
  <si>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</si>
  <si>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</si>
  <si>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</si>
  <si>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</si>
  <si>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</si>
  <si>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</si>
  <si>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</si>
  <si>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</si>
  <si>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</si>
  <si>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</si>
  <si>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</si>
  <si>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</si>
  <si>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</si>
  <si>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</si>
  <si>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</si>
  <si>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</si>
  <si>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</si>
  <si>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</si>
  <si>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</si>
  <si>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</si>
  <si>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</si>
  <si>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</si>
  <si>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</si>
  <si>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</si>
  <si>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</si>
  <si>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</si>
  <si>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</si>
  <si>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</si>
  <si>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</si>
  <si>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</si>
  <si>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</si>
  <si>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</si>
  <si>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</si>
  <si>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</si>
  <si>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</si>
  <si>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</si>
  <si>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</si>
  <si>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</si>
  <si>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</si>
  <si>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</si>
  <si>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</si>
  <si>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</si>
  <si>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</si>
  <si>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</si>
  <si>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</si>
  <si>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</si>
  <si>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</si>
  <si>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</si>
  <si>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</si>
  <si>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</si>
  <si>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</si>
  <si>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</si>
  <si>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</si>
  <si>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</si>
  <si>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</si>
  <si>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</si>
  <si>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</si>
  <si>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</si>
  <si>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</si>
  <si>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</si>
  <si>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</si>
  <si>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</si>
  <si>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</si>
  <si>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</si>
  <si>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</si>
  <si>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</si>
  <si>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</si>
  <si>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</si>
  <si>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</si>
  <si>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</si>
  <si>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</si>
  <si>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</si>
  <si>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</si>
  <si>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</si>
  <si>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</si>
  <si>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</si>
  <si>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</si>
  <si>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</si>
  <si>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</si>
  <si>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</si>
  <si>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</si>
  <si>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</si>
  <si>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</si>
  <si>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</si>
  <si>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</si>
  <si>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</si>
  <si>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</si>
  <si>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</si>
  <si>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</si>
  <si>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</si>
  <si>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</si>
  <si>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</si>
  <si>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</si>
  <si>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</si>
  <si>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</si>
  <si>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</si>
  <si>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</si>
  <si>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</si>
  <si>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</si>
  <si>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</si>
  <si>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</si>
  <si>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</si>
  <si>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</si>
  <si>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</si>
  <si>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</si>
  <si>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</si>
  <si>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</si>
  <si>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</si>
  <si>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</si>
  <si>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</si>
  <si>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</si>
  <si>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</si>
  <si>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</si>
  <si>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</si>
  <si>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</si>
  <si>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</si>
  <si>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</si>
  <si>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</si>
  <si>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</si>
  <si>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</si>
  <si>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</si>
  <si>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</si>
  <si>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</si>
  <si>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</si>
  <si>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</si>
  <si>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</si>
  <si>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</si>
  <si>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</si>
  <si>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</si>
  <si>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</si>
  <si>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</si>
  <si>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</si>
  <si>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</si>
  <si>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</si>
  <si>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</si>
  <si>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</si>
  <si>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</si>
  <si>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</si>
  <si>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</si>
  <si>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</si>
  <si>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</si>
  <si>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</si>
  <si>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</si>
  <si>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</si>
  <si>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</si>
  <si>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</si>
  <si>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</si>
  <si>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</si>
  <si>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</si>
  <si>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</si>
  <si>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</si>
  <si>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</si>
  <si>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</si>
  <si>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</si>
  <si>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</si>
  <si>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</si>
  <si>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</si>
  <si>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</si>
  <si>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</si>
  <si>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</si>
  <si>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</si>
  <si>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</si>
  <si>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</si>
  <si>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</si>
  <si>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</si>
  <si>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</si>
  <si>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</si>
  <si>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</si>
  <si>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</si>
  <si>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</si>
  <si>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</si>
  <si>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</si>
  <si>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</si>
  <si>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</si>
  <si>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</si>
  <si>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</si>
  <si>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</si>
  <si>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</si>
  <si>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</si>
  <si>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</si>
  <si>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</si>
  <si>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</si>
  <si>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</si>
  <si>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</si>
  <si>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</si>
  <si>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</si>
  <si>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</si>
  <si>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</si>
  <si>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</si>
  <si>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</si>
  <si>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</si>
  <si>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</si>
  <si>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</si>
  <si>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</si>
  <si>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</si>
  <si>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</si>
  <si>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</si>
  <si>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</si>
  <si>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</si>
  <si>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</si>
  <si>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</si>
  <si>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</si>
  <si>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</si>
  <si>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</si>
  <si>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</si>
  <si>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</si>
  <si>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</si>
  <si>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</si>
  <si>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</si>
  <si>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</si>
  <si>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</si>
  <si>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</si>
  <si>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</si>
  <si>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</si>
  <si>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</si>
  <si>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</si>
  <si>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</si>
  <si>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</si>
  <si>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</si>
  <si>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</si>
  <si>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</si>
  <si>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</si>
  <si>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</si>
  <si>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</si>
  <si>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</si>
  <si>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</si>
  <si>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</si>
  <si>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</si>
  <si>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</si>
  <si>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</si>
  <si>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</si>
  <si>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</si>
  <si>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</si>
  <si>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</si>
  <si>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</si>
  <si>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</si>
  <si>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</si>
  <si>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</si>
  <si>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</si>
  <si>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</si>
  <si>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</si>
  <si>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</si>
  <si>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</si>
  <si>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</si>
  <si>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</si>
  <si>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</si>
  <si>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</si>
  <si>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</si>
  <si>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</si>
  <si>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</si>
  <si>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</si>
  <si>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</si>
  <si>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</si>
  <si>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</si>
  <si>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</si>
  <si>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</si>
  <si>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</si>
  <si>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</si>
  <si>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</si>
  <si>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</si>
  <si>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</si>
  <si>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</si>
  <si>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</si>
  <si>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</si>
  <si>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</si>
  <si>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</si>
  <si>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</si>
  <si>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</si>
  <si>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</si>
  <si>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</si>
  <si>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</si>
  <si>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</si>
  <si>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</si>
  <si>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</si>
  <si>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</si>
  <si>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</si>
  <si>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</si>
  <si>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</si>
  <si>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</si>
  <si>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</si>
  <si>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</si>
  <si>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</si>
  <si>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</si>
  <si>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</si>
  <si>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</si>
  <si>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</si>
  <si>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</si>
  <si>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</si>
  <si>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</si>
  <si>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</si>
  <si>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</si>
  <si>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</si>
  <si>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</si>
  <si>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</si>
  <si>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</si>
  <si>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</si>
  <si>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</si>
  <si>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</si>
  <si>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</si>
  <si>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</si>
  <si>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</si>
  <si>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</si>
  <si>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</si>
  <si>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</si>
  <si>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</si>
  <si>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</si>
  <si>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</si>
  <si>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</si>
  <si>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</si>
  <si>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</si>
  <si>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</si>
  <si>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</si>
  <si>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</si>
  <si>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</si>
  <si>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</si>
  <si>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</si>
  <si>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</si>
  <si>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</si>
  <si>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</si>
  <si>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</si>
  <si>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</si>
  <si>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</si>
  <si>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</si>
  <si>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</si>
  <si>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</si>
  <si>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</si>
  <si>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</si>
  <si>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</si>
  <si>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</si>
  <si>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</si>
  <si>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</si>
  <si>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</si>
  <si>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</si>
  <si>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</si>
  <si>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</si>
  <si>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</si>
  <si>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</si>
  <si>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</si>
  <si>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</si>
  <si>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</si>
  <si>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</si>
  <si>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</si>
  <si>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</si>
  <si>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</si>
  <si>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</si>
  <si>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</si>
  <si>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</si>
  <si>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</si>
  <si>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</si>
  <si>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</si>
  <si>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</si>
  <si>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</si>
  <si>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</si>
  <si>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</si>
  <si>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</si>
  <si>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</si>
  <si>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</si>
  <si>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</si>
  <si>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</si>
  <si>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</si>
  <si>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</si>
  <si>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</si>
  <si>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</si>
  <si>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</si>
  <si>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</si>
  <si>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</si>
  <si>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</si>
  <si>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</si>
  <si>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</si>
  <si>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</si>
  <si>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</si>
  <si>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</si>
  <si>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</si>
  <si>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</si>
  <si>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</si>
  <si>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</si>
  <si>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</si>
  <si>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</si>
  <si>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</si>
  <si>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</si>
  <si>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</si>
  <si>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</si>
  <si>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</si>
  <si>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</si>
  <si>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</si>
  <si>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</si>
  <si>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</si>
  <si>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</si>
  <si>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</si>
  <si>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</si>
  <si>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</si>
  <si>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</si>
  <si>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</si>
  <si>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</si>
  <si>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</si>
  <si>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</si>
  <si>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</si>
  <si>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</si>
  <si>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</si>
  <si>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</si>
  <si>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</si>
  <si>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</si>
  <si>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</si>
  <si>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</si>
  <si>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</si>
  <si>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</si>
  <si>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</si>
  <si>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</si>
  <si>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</si>
  <si>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</si>
  <si>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</si>
  <si>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</si>
  <si>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</si>
  <si>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</si>
  <si>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</si>
  <si>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</si>
  <si>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</si>
  <si>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</si>
  <si>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</si>
  <si>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</si>
  <si>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</si>
  <si>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</si>
  <si>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</si>
  <si>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</si>
  <si>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</si>
  <si>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</si>
  <si>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</si>
  <si>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</si>
  <si>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</si>
  <si>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</si>
  <si>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</si>
  <si>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</si>
  <si>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</si>
  <si>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</si>
  <si>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</si>
  <si>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</si>
  <si>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</si>
  <si>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</si>
  <si>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</si>
  <si>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</si>
  <si>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</si>
  <si>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</si>
  <si>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</si>
  <si>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</si>
  <si>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</si>
  <si>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</si>
  <si>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</si>
  <si>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</si>
  <si>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</si>
  <si>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</si>
  <si>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</si>
  <si>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</si>
  <si>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</si>
  <si>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</si>
  <si>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</si>
  <si>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</si>
  <si>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</si>
  <si>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</si>
  <si>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</si>
  <si>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</si>
  <si>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</si>
  <si>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</si>
  <si>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</si>
  <si>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</si>
  <si>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</si>
  <si>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</si>
  <si>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</si>
  <si>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</si>
  <si>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</si>
  <si>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</si>
  <si>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</si>
  <si>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</si>
  <si>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</si>
  <si>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</si>
  <si>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</si>
  <si>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</si>
  <si>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</si>
  <si>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</si>
  <si>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</si>
  <si>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</si>
  <si>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</si>
  <si>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</si>
  <si>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</si>
  <si>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</si>
  <si>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</si>
  <si>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</si>
  <si>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</si>
  <si>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</si>
  <si>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</si>
  <si>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</si>
  <si>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</si>
  <si>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</si>
  <si>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</si>
  <si>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</si>
  <si>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</si>
  <si>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</si>
  <si>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</si>
  <si>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</si>
  <si>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</si>
  <si>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</si>
  <si>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</si>
  <si>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</si>
  <si>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</si>
  <si>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</si>
  <si>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</si>
  <si>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</si>
  <si>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</si>
  <si>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</si>
  <si>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</si>
  <si>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</si>
  <si>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</si>
  <si>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</si>
  <si>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</si>
  <si>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</si>
  <si>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</si>
  <si>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</si>
  <si>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</si>
  <si>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</si>
  <si>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</si>
  <si>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</si>
  <si>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</si>
  <si>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</si>
  <si>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</si>
  <si>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</si>
  <si>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</si>
  <si>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</si>
  <si>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</si>
  <si>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</si>
  <si>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</si>
  <si>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</si>
  <si>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</si>
  <si>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</si>
  <si>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</si>
  <si>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</si>
  <si>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</si>
  <si>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</si>
  <si>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</si>
  <si>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</si>
  <si>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</si>
  <si>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</si>
  <si>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</si>
  <si>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</si>
  <si>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</si>
  <si>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</si>
  <si>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</si>
  <si>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</si>
  <si>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</si>
  <si>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</si>
  <si>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</si>
  <si>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</si>
  <si>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</si>
  <si>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</si>
  <si>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</si>
  <si>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</si>
  <si>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</si>
  <si>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</si>
  <si>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</si>
  <si>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</si>
  <si>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</si>
  <si>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</si>
  <si>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</si>
  <si>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</si>
  <si>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</si>
  <si>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</si>
  <si>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</si>
  <si>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</si>
  <si>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</si>
  <si>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</si>
  <si>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</si>
  <si>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</si>
  <si>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</si>
  <si>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</si>
  <si>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</si>
  <si>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</si>
  <si>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</si>
  <si>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</si>
  <si>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</si>
  <si>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</si>
  <si>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</si>
  <si>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</si>
  <si>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</si>
  <si>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</si>
  <si>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</si>
  <si>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</si>
  <si>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</si>
  <si>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</si>
  <si>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</si>
  <si>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</si>
  <si>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</si>
  <si>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</si>
  <si>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</si>
  <si>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</si>
  <si>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</si>
  <si>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</si>
  <si>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</si>
  <si>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</si>
  <si>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</si>
  <si>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</si>
  <si>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</si>
  <si>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</si>
  <si>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</si>
  <si>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</si>
  <si>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</si>
  <si>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</si>
  <si>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</si>
  <si>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</si>
  <si>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</si>
  <si>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</si>
  <si>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</si>
  <si>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</si>
  <si>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</si>
  <si>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</si>
  <si>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</si>
  <si>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</si>
  <si>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</si>
  <si>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</si>
  <si>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</si>
  <si>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</si>
  <si>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</si>
  <si>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</si>
  <si>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</si>
  <si>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</si>
  <si>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</si>
  <si>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</si>
  <si>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</si>
  <si>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</si>
  <si>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</si>
  <si>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</si>
  <si>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</si>
  <si>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</si>
  <si>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</si>
  <si>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</si>
  <si>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</si>
  <si>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</si>
  <si>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</si>
  <si>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</si>
  <si>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</si>
  <si>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</si>
  <si>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</si>
  <si>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</si>
  <si>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</si>
  <si>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</si>
  <si>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</si>
  <si>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</si>
  <si>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</si>
  <si>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</si>
  <si>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</si>
  <si>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</si>
  <si>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</si>
  <si>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</si>
  <si>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</si>
  <si>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</si>
  <si>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</si>
  <si>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</si>
  <si>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</si>
  <si>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</si>
  <si>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</si>
  <si>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</si>
  <si>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</si>
  <si>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</si>
  <si>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</si>
  <si>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</si>
  <si>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</si>
  <si>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</si>
  <si>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</si>
  <si>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</si>
  <si>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</si>
  <si>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</si>
  <si>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</si>
  <si>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</si>
  <si>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</si>
  <si>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</si>
  <si>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</si>
  <si>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</si>
  <si>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</si>
  <si>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</si>
  <si>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</si>
  <si>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</si>
  <si>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</si>
  <si>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</si>
  <si>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</si>
  <si>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</si>
  <si>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</si>
  <si>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</si>
  <si>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</si>
  <si>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</si>
  <si>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</si>
  <si>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</si>
  <si>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</si>
  <si>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</si>
  <si>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</si>
  <si>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</si>
  <si>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</si>
  <si>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</si>
  <si>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</si>
  <si>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</si>
  <si>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</si>
  <si>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</si>
  <si>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</si>
  <si>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</si>
  <si>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</si>
  <si>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</si>
  <si>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</si>
  <si>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</si>
  <si>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</si>
  <si>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</si>
  <si>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</si>
  <si>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</si>
  <si>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</si>
  <si>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</si>
  <si>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</si>
  <si>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</si>
  <si>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</si>
  <si>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</si>
  <si>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</si>
  <si>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</si>
  <si>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</si>
  <si>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</si>
  <si>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</si>
  <si>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</si>
  <si>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</si>
  <si>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</si>
  <si>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</si>
  <si>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</si>
  <si>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</si>
  <si>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</si>
  <si>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</si>
  <si>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</si>
  <si>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</si>
  <si>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</si>
  <si>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</si>
  <si>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</si>
  <si>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</si>
  <si>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</si>
  <si>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</si>
  <si>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</si>
  <si>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</si>
  <si>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</si>
  <si>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</si>
  <si>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</si>
  <si>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</si>
  <si>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</si>
  <si>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</si>
  <si>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</si>
  <si>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</si>
  <si>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</si>
  <si>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</si>
  <si>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</si>
  <si>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</si>
  <si>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</si>
  <si>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</si>
  <si>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</si>
  <si>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</si>
  <si>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</si>
  <si>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</si>
  <si>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</si>
  <si>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</si>
  <si>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</si>
  <si>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</si>
  <si>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</si>
  <si>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</si>
  <si>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</si>
  <si>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</si>
  <si>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</si>
  <si>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</si>
  <si>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</si>
  <si>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</si>
  <si>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</si>
  <si>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</si>
  <si>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</si>
  <si>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</si>
  <si>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</si>
  <si>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</si>
  <si>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</si>
  <si>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</si>
  <si>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</si>
  <si>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</si>
  <si>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</si>
  <si>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</si>
  <si>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</si>
  <si>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</si>
  <si>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</si>
  <si>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</si>
  <si>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</si>
  <si>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</si>
  <si>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</si>
  <si>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</si>
  <si>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</si>
  <si>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</si>
  <si>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</si>
  <si>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</si>
  <si>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</si>
  <si>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</si>
  <si>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</si>
  <si>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</si>
  <si>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</si>
  <si>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</si>
  <si>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</si>
  <si>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</si>
  <si>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</si>
  <si>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</si>
  <si>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</si>
  <si>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</si>
  <si>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</si>
  <si>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</si>
  <si>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</si>
  <si>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</si>
  <si>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</si>
  <si>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</si>
  <si>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</si>
  <si>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</si>
  <si>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</si>
  <si>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</si>
  <si>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</si>
  <si>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</si>
  <si>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</si>
  <si>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</si>
  <si>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</si>
  <si>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</si>
  <si>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</si>
  <si>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</si>
  <si>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</si>
  <si>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</si>
  <si>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</si>
  <si>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</si>
  <si>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</si>
  <si>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</si>
  <si>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</si>
  <si>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</si>
  <si>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</si>
  <si>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</si>
  <si>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</si>
  <si>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</si>
  <si>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</si>
  <si>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</si>
  <si>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</si>
  <si>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</si>
  <si>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</si>
  <si>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</si>
  <si>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</si>
  <si>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</si>
  <si>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</si>
  <si>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</si>
  <si>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</si>
  <si>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</si>
  <si>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</si>
  <si>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</si>
  <si>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</si>
  <si>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</si>
  <si>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</si>
  <si>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</si>
  <si>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</si>
  <si>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</si>
  <si>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</si>
  <si>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</si>
  <si>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</si>
  <si>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</si>
  <si>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</si>
  <si>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</si>
  <si>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</si>
  <si>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</si>
  <si>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</si>
  <si>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</si>
  <si>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</si>
  <si>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</si>
  <si>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</si>
  <si>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</si>
  <si>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</si>
  <si>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</si>
  <si>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</si>
  <si>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</si>
  <si>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</si>
  <si>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</si>
  <si>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</si>
  <si>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</si>
  <si>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</si>
  <si>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</si>
  <si>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</si>
  <si>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</si>
  <si>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</si>
  <si>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</si>
  <si>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</si>
  <si>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</si>
  <si>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</si>
  <si>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</si>
  <si>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</si>
  <si>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</si>
  <si>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</si>
  <si>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</si>
  <si>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</si>
  <si>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</si>
  <si>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</si>
  <si>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</si>
  <si>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</si>
  <si>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</si>
  <si>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</si>
  <si>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</si>
  <si>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</si>
  <si>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</si>
  <si>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</si>
  <si>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</si>
  <si>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</si>
  <si>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</si>
  <si>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</si>
  <si>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</si>
  <si>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</si>
  <si>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</si>
  <si>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</si>
  <si>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</si>
  <si>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</si>
  <si>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</si>
  <si>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</si>
  <si>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</si>
  <si>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</si>
  <si>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</si>
  <si>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</si>
  <si>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</si>
  <si>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</si>
  <si>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</si>
  <si>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</si>
  <si>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</si>
  <si>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</si>
  <si>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</si>
  <si>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</si>
  <si>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</si>
  <si>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</si>
  <si>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</si>
  <si>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</si>
  <si>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</si>
  <si>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</si>
  <si>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</si>
  <si>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</si>
  <si>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</si>
  <si>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</si>
  <si>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</si>
  <si>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</si>
  <si>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</si>
  <si>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</si>
  <si>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</si>
  <si>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</si>
  <si>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</si>
  <si>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</si>
  <si>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</si>
  <si>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</si>
  <si>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</si>
  <si>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</si>
  <si>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</si>
  <si>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</si>
  <si>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</si>
  <si>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</si>
  <si>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</si>
  <si>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</si>
  <si>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</si>
  <si>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</si>
  <si>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</si>
  <si>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</si>
  <si>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</si>
  <si>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</si>
  <si>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</si>
  <si>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</si>
  <si>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</si>
  <si>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</si>
  <si>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</si>
  <si>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</si>
  <si>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</si>
  <si>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</si>
  <si>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</si>
  <si>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</si>
  <si>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</si>
  <si>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</si>
  <si>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</si>
  <si>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</si>
  <si>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</si>
  <si>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</si>
  <si>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</si>
  <si>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</si>
  <si>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</si>
  <si>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</si>
  <si>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</si>
  <si>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</si>
  <si>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</si>
  <si>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</si>
  <si>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</si>
  <si>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</si>
  <si>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</si>
  <si>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</si>
  <si>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</si>
  <si>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</si>
  <si>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</si>
  <si>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</si>
  <si>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</si>
  <si>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</si>
  <si>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</si>
  <si>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</si>
  <si>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</si>
  <si>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</si>
  <si>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</si>
  <si>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</si>
  <si>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</si>
  <si>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</si>
  <si>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</si>
  <si>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</si>
  <si>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</si>
  <si>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</si>
  <si>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</si>
  <si>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</si>
  <si>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</si>
  <si>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</si>
  <si>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</si>
  <si>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</si>
  <si>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</si>
  <si>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</si>
  <si>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</si>
  <si>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</si>
  <si>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</si>
  <si>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</si>
  <si>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</si>
  <si>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</si>
  <si>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</si>
  <si>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</si>
  <si>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</si>
  <si>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</si>
  <si>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</si>
  <si>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</si>
  <si>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</si>
  <si>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</si>
  <si>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</si>
  <si>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</si>
  <si>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</si>
  <si>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</si>
  <si>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</si>
  <si>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</si>
  <si>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</si>
  <si>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</si>
  <si>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</si>
  <si>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</si>
  <si>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</si>
  <si>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</si>
  <si>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</si>
  <si>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</si>
  <si>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</si>
  <si>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</si>
  <si>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</si>
  <si>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</si>
  <si>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</si>
  <si>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</si>
  <si>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</si>
  <si>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</si>
  <si>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</si>
  <si>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</si>
  <si>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</si>
  <si>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</si>
  <si>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</si>
  <si>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</si>
  <si>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</si>
  <si>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</si>
  <si>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</si>
  <si>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</si>
  <si>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</si>
  <si>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</si>
  <si>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</si>
  <si>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</si>
  <si>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</si>
  <si>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</si>
  <si>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</si>
  <si>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</si>
  <si>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</si>
  <si>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</si>
  <si>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</si>
  <si>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</si>
  <si>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</si>
  <si>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</si>
  <si>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</si>
  <si>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</si>
  <si>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</si>
  <si>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</si>
  <si>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</si>
  <si>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</si>
  <si>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</si>
  <si>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</si>
  <si>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</si>
  <si>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</si>
  <si>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</si>
  <si>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</si>
  <si>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</si>
  <si>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</si>
  <si>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</si>
  <si>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</si>
  <si>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</si>
  <si>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</si>
  <si>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</si>
  <si>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</si>
  <si>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</si>
  <si>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</si>
  <si>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</si>
  <si>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</si>
  <si>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</si>
  <si>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</si>
  <si>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</si>
  <si>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</si>
  <si>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</si>
  <si>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</si>
  <si>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</si>
  <si>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</si>
  <si>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</si>
  <si>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</si>
  <si>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</si>
  <si>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</si>
  <si>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</si>
  <si>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</si>
  <si>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</si>
  <si>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</si>
  <si>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</si>
  <si>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</si>
  <si>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</si>
  <si>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</si>
  <si>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</si>
  <si>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</si>
  <si>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</si>
  <si>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</si>
  <si>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</si>
  <si>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</si>
  <si>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</si>
  <si>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</si>
  <si>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</si>
  <si>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</si>
  <si>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</si>
  <si>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</si>
  <si>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</si>
  <si>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</si>
  <si>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</si>
  <si>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</si>
  <si>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</si>
  <si>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</si>
  <si>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</si>
  <si>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</si>
  <si>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</si>
  <si>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</si>
  <si>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</si>
  <si>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</si>
  <si>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</si>
  <si>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</si>
  <si>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</si>
  <si>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</si>
  <si>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</si>
  <si>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</si>
  <si>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</si>
  <si>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</si>
  <si>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</si>
  <si>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</si>
  <si>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</si>
  <si>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</si>
  <si>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</si>
  <si>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</si>
  <si>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</si>
  <si>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</si>
  <si>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</si>
  <si>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</si>
  <si>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</si>
  <si>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</si>
  <si>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</si>
  <si>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</si>
  <si>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</si>
  <si>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</si>
  <si>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</si>
  <si>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</si>
  <si>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</si>
  <si>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</si>
  <si>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</si>
  <si>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</si>
  <si>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</si>
  <si>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</si>
  <si>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</si>
  <si>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</si>
  <si>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</si>
  <si>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</si>
  <si>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</si>
  <si>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</si>
  <si>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</si>
  <si>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</si>
  <si>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</si>
  <si>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</si>
  <si>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</si>
  <si>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</si>
  <si>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</si>
  <si>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</si>
  <si>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</si>
  <si>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</si>
  <si>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</si>
  <si>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</si>
  <si>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</si>
  <si>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</si>
  <si>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</si>
  <si>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</si>
  <si>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</si>
  <si>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</si>
  <si>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</si>
  <si>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</si>
  <si>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</si>
  <si>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</si>
  <si>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</si>
  <si>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</si>
  <si>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</si>
  <si>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</si>
  <si>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</si>
  <si>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</si>
  <si>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</si>
  <si>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</si>
  <si>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</si>
  <si>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</si>
  <si>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</si>
  <si>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</si>
  <si>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</si>
  <si>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</si>
  <si>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</si>
  <si>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</si>
  <si>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</si>
  <si>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</si>
  <si>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</si>
  <si>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</si>
  <si>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</si>
  <si>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</si>
  <si>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</si>
  <si>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</si>
  <si>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</si>
  <si>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</si>
  <si>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</si>
  <si>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</si>
  <si>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</si>
  <si>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</si>
  <si>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</si>
  <si>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</si>
  <si>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</si>
  <si>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</si>
  <si>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</si>
  <si>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</si>
  <si>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</si>
  <si>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</si>
  <si>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</si>
  <si>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</si>
  <si>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</si>
  <si>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</si>
  <si>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</si>
  <si>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</si>
  <si>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</si>
  <si>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</si>
  <si>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</si>
  <si>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</si>
  <si>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</si>
  <si>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</si>
  <si>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</si>
  <si>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</si>
  <si>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</si>
  <si>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</si>
  <si>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</si>
  <si>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</si>
  <si>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</si>
  <si>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</si>
  <si>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</si>
  <si>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</si>
  <si>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</si>
  <si>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</si>
  <si>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</si>
  <si>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</si>
  <si>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</si>
  <si>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</si>
  <si>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</si>
  <si>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</si>
  <si>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</si>
  <si>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</si>
  <si>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</si>
  <si>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</si>
  <si>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</si>
  <si>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</si>
  <si>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</si>
  <si>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</si>
  <si>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</si>
  <si>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</si>
  <si>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</si>
  <si>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</si>
  <si>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</si>
  <si>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</si>
  <si>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</si>
  <si>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</si>
  <si>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</si>
  <si>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</si>
  <si>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</si>
  <si>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</si>
  <si>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</si>
  <si>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</si>
  <si>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</si>
  <si>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</si>
  <si>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</si>
  <si>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</si>
  <si>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</si>
  <si>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</si>
  <si>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</si>
  <si>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</si>
  <si>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</si>
  <si>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</si>
  <si>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</si>
  <si>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</si>
  <si>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</si>
  <si>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</si>
  <si>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</si>
  <si>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</si>
  <si>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</si>
  <si>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</si>
  <si>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</si>
  <si>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</si>
  <si>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</si>
  <si>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</si>
  <si>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</si>
  <si>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</si>
  <si>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</si>
  <si>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</si>
  <si>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</si>
  <si>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</si>
  <si>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</si>
  <si>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</si>
  <si>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</si>
  <si>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</si>
  <si>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</si>
  <si>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</si>
  <si>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</si>
  <si>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</si>
  <si>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</si>
  <si>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</si>
  <si>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</si>
  <si>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</si>
  <si>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</si>
  <si>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</si>
  <si>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</si>
  <si>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</si>
  <si>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</si>
  <si>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</si>
  <si>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</si>
  <si>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</si>
  <si>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</si>
  <si>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</si>
  <si>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</si>
  <si>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</si>
  <si>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</si>
  <si>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</si>
  <si>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</si>
  <si>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</si>
  <si>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</si>
  <si>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</si>
  <si>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</si>
  <si>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</si>
  <si>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</si>
  <si>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</si>
  <si>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</si>
  <si>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</si>
  <si>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</si>
  <si>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</si>
  <si>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</si>
  <si>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</si>
  <si>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</si>
  <si>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</si>
  <si>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</si>
  <si>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</si>
  <si>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</si>
  <si>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</si>
  <si>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</si>
  <si>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</si>
  <si>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</si>
  <si>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</si>
  <si>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</si>
  <si>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</si>
  <si>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</si>
  <si>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</si>
  <si>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</si>
  <si>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</si>
  <si>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</si>
  <si>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</si>
  <si>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</si>
  <si>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</si>
  <si>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</si>
  <si>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</si>
  <si>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</si>
  <si>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</si>
  <si>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</si>
  <si>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</si>
  <si>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</si>
  <si>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</si>
  <si>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</si>
  <si>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</si>
  <si>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</si>
  <si>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</si>
  <si>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</si>
  <si>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</si>
  <si>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</si>
  <si>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</si>
  <si>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</si>
  <si>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</si>
  <si>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</si>
  <si>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</si>
  <si>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</si>
  <si>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</si>
  <si>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</si>
  <si>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</si>
  <si>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</si>
  <si>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</si>
  <si>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</si>
  <si>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</si>
  <si>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</si>
  <si>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</si>
  <si>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</si>
  <si>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</si>
  <si>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</si>
  <si>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</si>
  <si>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</si>
  <si>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</si>
  <si>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</si>
  <si>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</si>
  <si>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</si>
  <si>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</si>
  <si>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</si>
  <si>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</si>
  <si>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</si>
  <si>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</si>
  <si>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</si>
  <si>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</si>
  <si>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</si>
  <si>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</si>
  <si>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</si>
  <si>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</si>
  <si>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</si>
  <si>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</si>
  <si>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</si>
  <si>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</si>
  <si>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</si>
  <si>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</si>
  <si>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</si>
  <si>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</si>
  <si>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</si>
  <si>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</si>
  <si>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</si>
  <si>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</si>
  <si>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</si>
  <si>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</si>
  <si>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</si>
  <si>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</si>
  <si>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</si>
  <si>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</si>
  <si>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</si>
  <si>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</si>
  <si>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</si>
  <si>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</si>
  <si>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</si>
  <si>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</si>
  <si>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</si>
  <si>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</si>
  <si>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</si>
  <si>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</si>
  <si>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</si>
  <si>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</si>
  <si>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</si>
  <si>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</si>
  <si>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</si>
  <si>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</si>
  <si>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</si>
  <si>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</si>
  <si>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</si>
  <si>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</si>
  <si>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</si>
  <si>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</si>
  <si>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</si>
  <si>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</si>
  <si>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</si>
  <si>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</si>
  <si>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</si>
  <si>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</si>
  <si>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</si>
  <si>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</si>
  <si>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</si>
  <si>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</si>
  <si>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</si>
  <si>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</si>
  <si>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</si>
  <si>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</si>
  <si>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</si>
  <si>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</si>
  <si>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</si>
  <si>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</si>
  <si>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</si>
  <si>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</si>
  <si>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</si>
  <si>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</si>
  <si>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</si>
  <si>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</si>
  <si>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</si>
  <si>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</si>
  <si>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</si>
  <si>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</si>
  <si>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</si>
  <si>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</si>
  <si>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</si>
  <si>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</si>
  <si>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</si>
  <si>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</si>
  <si>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</si>
  <si>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</si>
  <si>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</si>
  <si>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</si>
  <si>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</si>
  <si>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</si>
  <si>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</si>
  <si>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</si>
  <si>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</si>
  <si>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</si>
  <si>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</si>
  <si>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</si>
  <si>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</si>
  <si>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</si>
  <si>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</si>
  <si>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</si>
  <si>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</si>
  <si>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</si>
  <si>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</si>
  <si>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</si>
  <si>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</si>
  <si>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</si>
  <si>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</si>
  <si>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</si>
  <si>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</si>
  <si>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</si>
  <si>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</si>
  <si>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</si>
  <si>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</si>
  <si>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</si>
  <si>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</si>
  <si>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</si>
  <si>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</si>
  <si>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</si>
  <si>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</si>
  <si>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</si>
  <si>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</si>
  <si>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</si>
  <si>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</si>
  <si>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</si>
  <si>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</si>
  <si>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</si>
  <si>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</si>
  <si>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</si>
  <si>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</si>
  <si>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</si>
  <si>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</si>
  <si>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</si>
  <si>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</si>
  <si>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</si>
  <si>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</si>
  <si>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</si>
  <si>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</si>
  <si>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</si>
  <si>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</si>
  <si>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</si>
  <si>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</si>
  <si>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</si>
  <si>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</si>
  <si>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</si>
  <si>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</si>
  <si>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</si>
  <si>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</si>
  <si>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</si>
  <si>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</si>
  <si>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</si>
  <si>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</si>
  <si>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</si>
  <si>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</si>
  <si>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</si>
  <si>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</si>
  <si>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</si>
  <si>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</si>
  <si>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</si>
  <si>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</si>
  <si>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</si>
  <si>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</si>
  <si>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</si>
  <si>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</si>
  <si>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</si>
  <si>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</si>
  <si>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</si>
  <si>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</si>
  <si>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</si>
  <si>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</si>
  <si>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</si>
  <si>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</si>
  <si>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</si>
  <si>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</si>
  <si>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</si>
  <si>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</si>
  <si>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</si>
  <si>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</si>
  <si>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</si>
  <si>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</si>
  <si>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</si>
  <si>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</si>
  <si>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</si>
  <si>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</si>
  <si>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</si>
  <si>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</si>
  <si>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</si>
  <si>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</si>
  <si>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</si>
  <si>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</si>
  <si>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</si>
  <si>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</si>
  <si>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</si>
  <si>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</si>
  <si>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</si>
  <si>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</si>
  <si>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</si>
  <si>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</si>
  <si>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</si>
  <si>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</si>
  <si>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</si>
  <si>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</si>
  <si>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</si>
  <si>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</si>
  <si>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</si>
  <si>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</si>
  <si>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</si>
  <si>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</si>
  <si>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</si>
  <si>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</si>
  <si>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</si>
  <si>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</si>
  <si>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</si>
  <si>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</si>
  <si>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</si>
  <si>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</si>
  <si>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</si>
  <si>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</si>
  <si>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</si>
  <si>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</si>
  <si>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</si>
  <si>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</si>
  <si>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</si>
  <si>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</si>
  <si>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</si>
  <si>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</si>
  <si>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</si>
  <si>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</si>
  <si>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</si>
  <si>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</si>
  <si>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</si>
  <si>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</si>
  <si>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</si>
  <si>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</si>
  <si>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</si>
  <si>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</si>
  <si>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</si>
  <si>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</si>
  <si>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</si>
  <si>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</si>
  <si>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</si>
  <si>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</si>
  <si>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</si>
  <si>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</si>
  <si>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</si>
  <si>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</si>
  <si>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</si>
  <si>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</si>
  <si>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</si>
  <si>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</si>
  <si>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</si>
  <si>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</si>
  <si>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</si>
  <si>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</si>
  <si>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</si>
  <si>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</si>
  <si>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</si>
  <si>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</si>
  <si>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</si>
  <si>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</si>
  <si>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</si>
  <si>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</si>
  <si>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</si>
  <si>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</si>
  <si>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</si>
  <si>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</si>
  <si>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</si>
  <si>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</si>
  <si>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</si>
  <si>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</si>
  <si>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</si>
  <si>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</si>
  <si>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</si>
  <si>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</si>
  <si>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</si>
  <si>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</si>
  <si>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</si>
  <si>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</si>
  <si>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</si>
  <si>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</si>
  <si>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</si>
  <si>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</si>
  <si>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</si>
  <si>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</si>
  <si>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</si>
  <si>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</si>
  <si>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</si>
  <si>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</si>
  <si>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</si>
  <si>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</si>
  <si>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</si>
  <si>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</si>
  <si>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</si>
  <si>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</si>
  <si>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</si>
  <si>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</si>
  <si>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</si>
  <si>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</si>
  <si>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</si>
  <si>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</si>
  <si>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</si>
  <si>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</si>
  <si>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</si>
  <si>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</si>
  <si>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</si>
  <si>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</si>
  <si>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</si>
  <si>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</si>
  <si>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</si>
  <si>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</si>
  <si>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</si>
  <si>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</si>
  <si>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</si>
  <si>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</si>
  <si>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</si>
  <si>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</si>
  <si>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</si>
  <si>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</si>
  <si>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</si>
  <si>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</si>
  <si>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</si>
  <si>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</si>
  <si>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</si>
  <si>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</si>
  <si>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</si>
  <si>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</si>
  <si>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</si>
  <si>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</si>
  <si>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</si>
  <si>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</si>
  <si>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</si>
  <si>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</si>
  <si>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</si>
  <si>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</si>
  <si>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</si>
  <si>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</si>
  <si>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</si>
  <si>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</si>
  <si>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</si>
  <si>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</si>
  <si>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</si>
  <si>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</si>
  <si>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</si>
  <si>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</si>
  <si>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</si>
  <si>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</si>
  <si>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</si>
  <si>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</si>
  <si>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</si>
  <si>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</si>
  <si>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</si>
  <si>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</si>
  <si>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</si>
  <si>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</si>
  <si>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</si>
  <si>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</si>
  <si>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</si>
  <si>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</si>
  <si>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</si>
  <si>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</si>
  <si>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</si>
  <si>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</si>
  <si>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</si>
  <si>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</si>
  <si>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</si>
  <si>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</si>
  <si>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</si>
  <si>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</si>
  <si>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</si>
  <si>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</si>
  <si>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</si>
  <si>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</si>
  <si>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</si>
  <si>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</si>
  <si>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</si>
  <si>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</si>
  <si>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</si>
  <si>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</si>
  <si>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</si>
  <si>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</si>
  <si>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</si>
  <si>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</si>
  <si>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</si>
  <si>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</si>
  <si>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</si>
  <si>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</si>
  <si>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</si>
  <si>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</si>
  <si>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</si>
  <si>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</si>
  <si>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</si>
  <si>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</si>
  <si>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</si>
  <si>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</si>
  <si>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</si>
  <si>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</si>
  <si>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</si>
  <si>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</si>
  <si>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</si>
  <si>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</si>
  <si>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</si>
  <si>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</si>
  <si>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</si>
  <si>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</si>
  <si>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</si>
  <si>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</si>
  <si>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</si>
  <si>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</si>
  <si>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</si>
  <si>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</si>
  <si>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</si>
  <si>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</si>
  <si>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</si>
  <si>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</si>
  <si>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</si>
  <si>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</si>
  <si>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</si>
  <si>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</si>
  <si>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</si>
  <si>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</si>
  <si>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</si>
  <si>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</si>
  <si>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</si>
  <si>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</si>
  <si>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</si>
  <si>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</si>
  <si>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</si>
  <si>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</si>
  <si>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</si>
  <si>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</si>
  <si>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</si>
  <si>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</si>
  <si>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</si>
  <si>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</si>
  <si>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</si>
  <si>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</si>
  <si>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</si>
  <si>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</si>
  <si>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</si>
  <si>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</si>
  <si>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</si>
  <si>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</si>
  <si>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</si>
  <si>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</si>
  <si>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</si>
  <si>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</si>
  <si>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</si>
  <si>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</si>
  <si>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</si>
  <si>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</si>
  <si>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</si>
  <si>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</si>
  <si>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</si>
  <si>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</si>
  <si>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</si>
  <si>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</si>
  <si>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</si>
  <si>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</si>
  <si>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</si>
  <si>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</si>
  <si>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</si>
  <si>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</si>
  <si>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</si>
  <si>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</si>
  <si>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</si>
  <si>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</si>
  <si>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</si>
  <si>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</si>
  <si>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</si>
  <si>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</si>
  <si>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</si>
  <si>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</si>
  <si>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</si>
  <si>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</si>
  <si>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</si>
  <si>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</si>
  <si>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</si>
  <si>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</si>
  <si>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</si>
  <si>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</si>
  <si>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</si>
  <si>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</si>
  <si>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</si>
  <si>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</si>
  <si>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</si>
  <si>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</si>
  <si>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</si>
  <si>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</si>
  <si>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</si>
  <si>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</si>
  <si>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</si>
  <si>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</si>
  <si>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</si>
  <si>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</si>
  <si>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</si>
  <si>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</si>
  <si>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</si>
  <si>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</si>
  <si>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</si>
  <si>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</si>
  <si>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</si>
  <si>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</si>
  <si>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</si>
  <si>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</si>
  <si>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</si>
  <si>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</si>
  <si>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</si>
  <si>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</si>
  <si>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</si>
  <si>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</si>
  <si>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</si>
  <si>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</si>
  <si>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</si>
  <si>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</si>
  <si>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</si>
  <si>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</si>
  <si>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</si>
  <si>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</si>
  <si>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</si>
  <si>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</si>
  <si>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</si>
  <si>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</si>
  <si>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</si>
  <si>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</si>
  <si>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</si>
  <si>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</si>
  <si>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</si>
  <si>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</si>
  <si>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</si>
  <si>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</si>
  <si>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</si>
  <si>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</si>
  <si>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</si>
  <si>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</si>
  <si>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</si>
  <si>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</si>
  <si>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</si>
  <si>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</si>
  <si>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</si>
  <si>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</si>
  <si>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</si>
  <si>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</si>
  <si>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</si>
  <si>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</si>
  <si>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</si>
  <si>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</si>
  <si>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</si>
  <si>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</si>
  <si>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</si>
  <si>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</si>
  <si>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</si>
  <si>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</si>
  <si>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</si>
  <si>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</si>
  <si>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</si>
  <si>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</si>
  <si>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</si>
  <si>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</si>
  <si>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</si>
  <si>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</si>
  <si>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</si>
  <si>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</si>
  <si>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</si>
  <si>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</si>
  <si>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</si>
  <si>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</si>
  <si>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</si>
  <si>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</si>
  <si>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</si>
  <si>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</si>
  <si>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</si>
  <si>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</si>
  <si>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</si>
  <si>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</si>
  <si>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</si>
  <si>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</si>
  <si>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</si>
  <si>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</si>
  <si>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</si>
  <si>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</si>
  <si>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</si>
  <si>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</si>
  <si>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</si>
  <si>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</si>
  <si>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</si>
  <si>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</si>
  <si>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</si>
  <si>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</si>
  <si>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</si>
  <si>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</si>
  <si>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</si>
  <si>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</si>
  <si>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</si>
  <si>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</si>
  <si>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</si>
  <si>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</si>
  <si>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</si>
  <si>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</si>
  <si>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</si>
  <si>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</si>
  <si>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</si>
  <si>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</si>
  <si>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</si>
  <si>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</si>
  <si>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</si>
  <si>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</si>
  <si>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</si>
  <si>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</si>
  <si>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</si>
  <si>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</si>
  <si>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</si>
  <si>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</si>
  <si>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</si>
  <si>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</si>
  <si>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</si>
  <si>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</si>
  <si>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</si>
  <si>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</si>
  <si>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</si>
  <si>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</si>
  <si>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</si>
  <si>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</si>
  <si>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</si>
  <si>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</si>
  <si>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</si>
  <si>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</si>
  <si>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</si>
  <si>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</si>
  <si>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</si>
  <si>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</si>
  <si>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</si>
  <si>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</si>
  <si>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</si>
  <si>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</si>
  <si>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</si>
  <si>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</si>
  <si>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</si>
  <si>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</si>
  <si>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</si>
  <si>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</si>
  <si>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</si>
  <si>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</si>
  <si>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</si>
  <si>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</si>
  <si>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</si>
  <si>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</si>
  <si>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</si>
  <si>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</si>
  <si>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</si>
  <si>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</si>
  <si>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</si>
  <si>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</si>
  <si>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</si>
  <si>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</si>
  <si>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</si>
  <si>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</si>
  <si>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</si>
  <si>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</si>
  <si>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</si>
  <si>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</si>
  <si>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</si>
  <si>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</si>
  <si>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</si>
  <si>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</si>
  <si>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</si>
  <si>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</si>
  <si>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</si>
  <si>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</si>
  <si>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</si>
  <si>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</si>
  <si>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</si>
  <si>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</si>
  <si>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</si>
  <si>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</si>
  <si>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</si>
  <si>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</si>
  <si>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</si>
  <si>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</si>
  <si>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</si>
  <si>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</si>
  <si>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</si>
  <si>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</si>
  <si>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</si>
  <si>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</si>
  <si>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</si>
  <si>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</si>
  <si>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</si>
  <si>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</si>
  <si>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</si>
  <si>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</si>
  <si>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</si>
  <si>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</si>
  <si>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</si>
  <si>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</si>
  <si>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</si>
  <si>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</si>
  <si>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</si>
  <si>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</si>
  <si>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</si>
  <si>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</si>
  <si>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</si>
  <si>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</si>
  <si>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</si>
  <si>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</si>
  <si>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</si>
  <si>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</si>
  <si>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</si>
  <si>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</si>
  <si>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</si>
  <si>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</si>
  <si>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</si>
  <si>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</si>
  <si>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</si>
  <si>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</si>
  <si>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</si>
  <si>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</si>
  <si>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</si>
  <si>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</si>
  <si>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</si>
  <si>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</si>
  <si>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</si>
  <si>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</si>
  <si>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</si>
  <si>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</si>
  <si>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</si>
  <si>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</si>
  <si>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</si>
  <si>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</si>
  <si>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</si>
  <si>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</si>
  <si>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</si>
  <si>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</si>
  <si>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</si>
  <si>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</si>
  <si>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</si>
  <si>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</si>
  <si>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</si>
  <si>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</si>
  <si>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</si>
  <si>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</si>
  <si>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</si>
  <si>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</si>
  <si>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</si>
  <si>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</si>
  <si>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</si>
  <si>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</si>
  <si>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</si>
  <si>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</si>
  <si>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</si>
  <si>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</si>
  <si>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</si>
  <si>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</si>
  <si>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</si>
  <si>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</si>
  <si>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</si>
  <si>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</si>
  <si>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</si>
  <si>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</si>
  <si>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</si>
  <si>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</si>
  <si>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</si>
  <si>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</si>
  <si>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</si>
  <si>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</si>
  <si>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</si>
  <si>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</si>
  <si>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</si>
  <si>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</si>
  <si>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</si>
  <si>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</si>
  <si>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</si>
  <si>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</si>
  <si>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</si>
  <si>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</si>
  <si>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</si>
  <si>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</si>
  <si>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</si>
  <si>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</si>
  <si>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</si>
  <si>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</si>
  <si>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</si>
  <si>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</si>
  <si>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</si>
  <si>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</si>
  <si>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</si>
  <si>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</si>
  <si>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</si>
  <si>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</si>
  <si>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</si>
  <si>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</si>
  <si>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</si>
  <si>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</si>
  <si>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</si>
  <si>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</si>
  <si>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</si>
  <si>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</si>
  <si>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</si>
  <si>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</si>
  <si>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</si>
  <si>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</si>
  <si>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</si>
  <si>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</si>
  <si>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</si>
  <si>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</si>
  <si>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</si>
  <si>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</si>
  <si>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</si>
  <si>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</si>
  <si>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</si>
  <si>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</si>
  <si>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</si>
  <si>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</si>
  <si>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</si>
  <si>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</si>
  <si>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</si>
  <si>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</si>
  <si>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</si>
  <si>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</si>
  <si>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</si>
  <si>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</si>
  <si>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</si>
  <si>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</si>
  <si>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</si>
  <si>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</si>
  <si>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</si>
  <si>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</si>
  <si>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</si>
  <si>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</si>
  <si>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</si>
  <si>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</si>
  <si>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</si>
  <si>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</si>
  <si>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</si>
  <si>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</si>
  <si>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</si>
  <si>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</si>
  <si>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</si>
  <si>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</si>
  <si>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</si>
  <si>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</si>
  <si>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</si>
  <si>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</si>
  <si>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</si>
  <si>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</si>
  <si>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</si>
  <si>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</si>
  <si>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</si>
  <si>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</si>
  <si>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</si>
  <si>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</si>
  <si>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</si>
  <si>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</si>
  <si>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</si>
  <si>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</si>
  <si>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</si>
  <si>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</si>
  <si>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</si>
  <si>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</si>
  <si>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</si>
  <si>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</si>
  <si>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</si>
  <si>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</si>
  <si>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</si>
  <si>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</si>
  <si>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</si>
  <si>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</si>
  <si>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</si>
  <si>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</si>
  <si>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</si>
  <si>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</si>
  <si>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</si>
  <si>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</si>
  <si>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</si>
  <si>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</si>
  <si>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</si>
  <si>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</si>
  <si>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</si>
  <si>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</si>
  <si>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</si>
  <si>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</si>
  <si>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</si>
  <si>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</si>
  <si>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</si>
  <si>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</si>
  <si>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</si>
  <si>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</si>
  <si>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</si>
  <si>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</si>
  <si>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</si>
  <si>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</si>
  <si>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</si>
  <si>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</si>
  <si>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</si>
  <si>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</si>
  <si>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</si>
  <si>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</si>
  <si>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</si>
  <si>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</si>
  <si>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</si>
  <si>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</si>
  <si>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</si>
  <si>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</si>
  <si>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</si>
  <si>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</si>
  <si>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</si>
  <si>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</si>
  <si>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</si>
  <si>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</si>
  <si>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</si>
  <si>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</si>
  <si>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</si>
  <si>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</si>
  <si>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</si>
  <si>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</si>
  <si>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</si>
  <si>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</si>
  <si>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</si>
  <si>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</si>
  <si>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</si>
  <si>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</si>
  <si>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</si>
  <si>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</si>
  <si>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</si>
  <si>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</si>
  <si>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</si>
  <si>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</si>
  <si>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</si>
  <si>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</si>
  <si>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</si>
  <si>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</si>
  <si>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</si>
  <si>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</si>
  <si>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</si>
  <si>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</si>
  <si>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</si>
  <si>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</si>
  <si>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</si>
  <si>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</si>
  <si>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</si>
  <si>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</si>
  <si>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</si>
  <si>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</si>
  <si>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</si>
  <si>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</si>
  <si>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</si>
  <si>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</si>
  <si>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</si>
  <si>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</si>
  <si>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</si>
  <si>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</si>
  <si>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</si>
  <si>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</si>
  <si>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</si>
  <si>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</si>
  <si>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</si>
  <si>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</si>
  <si>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</si>
  <si>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</si>
  <si>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</si>
  <si>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</si>
  <si>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</si>
  <si>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</si>
  <si>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</si>
  <si>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</si>
  <si>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</si>
  <si>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</si>
  <si>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</si>
  <si>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</si>
  <si>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</si>
  <si>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</si>
  <si>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</si>
  <si>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</si>
  <si>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</si>
  <si>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</si>
  <si>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</si>
  <si>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</si>
  <si>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</si>
  <si>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</si>
  <si>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</si>
  <si>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</si>
  <si>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</si>
  <si>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</si>
  <si>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</si>
  <si>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</si>
  <si>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</si>
  <si>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</si>
  <si>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</si>
  <si>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</si>
  <si>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</si>
  <si>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</si>
  <si>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</si>
  <si>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</si>
  <si>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</si>
  <si>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</si>
  <si>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</si>
  <si>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</si>
  <si>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</si>
  <si>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</si>
  <si>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</si>
  <si>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</si>
  <si>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</si>
  <si>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</si>
  <si>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</si>
  <si>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</si>
  <si>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</si>
  <si>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</si>
  <si>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</si>
  <si>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</si>
  <si>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</si>
  <si>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</si>
  <si>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</si>
  <si>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</si>
  <si>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</si>
  <si>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</si>
  <si>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</si>
  <si>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</si>
  <si>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</si>
  <si>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</si>
  <si>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</si>
  <si>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</si>
  <si>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</si>
  <si>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</si>
  <si>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</si>
  <si>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</si>
  <si>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</si>
  <si>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</si>
  <si>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</si>
  <si>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</si>
  <si>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</si>
  <si>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</si>
  <si>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</si>
  <si>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</si>
  <si>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</si>
  <si>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</si>
  <si>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</si>
  <si>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</si>
  <si>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</si>
  <si>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</si>
  <si>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</si>
  <si>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</si>
  <si>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</si>
  <si>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</si>
  <si>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</si>
  <si>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</si>
  <si>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</si>
  <si>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</si>
  <si>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</si>
  <si>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</si>
  <si>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</si>
  <si>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</si>
  <si>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</si>
  <si>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</si>
  <si>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</si>
  <si>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</si>
  <si>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</si>
  <si>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</si>
  <si>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</si>
  <si>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</si>
  <si>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</si>
  <si>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</si>
  <si>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</si>
  <si>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</si>
  <si>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</si>
  <si>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</si>
  <si>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</si>
  <si>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</si>
  <si>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</si>
  <si>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</si>
  <si>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</si>
  <si>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</si>
  <si>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</si>
  <si>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</si>
  <si>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</si>
  <si>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</si>
  <si>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</si>
  <si>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</si>
  <si>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</si>
  <si>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</si>
  <si>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</si>
  <si>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</si>
  <si>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</si>
  <si>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</si>
  <si>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</si>
  <si>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</si>
  <si>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</si>
  <si>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</si>
  <si>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</si>
  <si>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</si>
  <si>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</si>
  <si>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</si>
  <si>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</si>
  <si>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</si>
  <si>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</si>
  <si>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</si>
  <si>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</si>
  <si>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</si>
  <si>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</si>
  <si>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</si>
  <si>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</si>
  <si>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</si>
  <si>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</si>
  <si>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</si>
  <si>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</si>
  <si>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</si>
  <si>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</si>
  <si>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</si>
  <si>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</si>
  <si>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</si>
  <si>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</si>
  <si>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</si>
  <si>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</si>
  <si>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</si>
  <si>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</si>
  <si>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</si>
  <si>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</si>
  <si>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</si>
  <si>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</si>
  <si>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</si>
  <si>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</si>
  <si>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</si>
  <si>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</si>
  <si>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</si>
  <si>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</si>
  <si>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</si>
  <si>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</si>
  <si>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</si>
  <si>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</si>
  <si>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</si>
  <si>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</si>
  <si>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</si>
  <si>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</si>
  <si>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</si>
  <si>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</si>
  <si>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</si>
  <si>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</si>
  <si>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</si>
  <si>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</si>
  <si>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</si>
  <si>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</si>
  <si>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</si>
  <si>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</si>
  <si>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</si>
  <si>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</si>
  <si>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</si>
  <si>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</si>
  <si>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</si>
  <si>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</si>
  <si>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</si>
  <si>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</si>
  <si>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</si>
  <si>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</si>
  <si>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</si>
  <si>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</si>
  <si>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</si>
  <si>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</si>
  <si>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</si>
  <si>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</si>
  <si>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</si>
  <si>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</si>
  <si>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</si>
  <si>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</si>
  <si>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</si>
  <si>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</si>
  <si>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</si>
  <si>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</si>
  <si>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</si>
  <si>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</si>
  <si>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</si>
  <si>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</si>
  <si>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</si>
  <si>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</si>
  <si>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</si>
  <si>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</si>
  <si>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</si>
  <si>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</si>
  <si>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</si>
  <si>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</si>
  <si>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</si>
  <si>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</si>
  <si>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</si>
  <si>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</si>
  <si>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</si>
  <si>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</si>
  <si>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</si>
  <si>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</si>
  <si>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</si>
  <si>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</si>
  <si>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</si>
  <si>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</si>
  <si>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</si>
  <si>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</si>
  <si>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</si>
  <si>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</si>
  <si>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</si>
  <si>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</si>
  <si>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</si>
  <si>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</si>
  <si>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</si>
  <si>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</si>
  <si>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</si>
  <si>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</si>
  <si>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</si>
  <si>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</si>
  <si>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</si>
  <si>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</si>
  <si>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</si>
  <si>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</si>
  <si>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</si>
  <si>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</si>
  <si>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</si>
  <si>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</si>
  <si>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</si>
  <si>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</si>
  <si>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</si>
  <si>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</si>
  <si>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</si>
  <si>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</si>
  <si>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</si>
  <si>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</si>
  <si>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</si>
  <si>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</si>
  <si>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</si>
  <si>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</si>
  <si>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</si>
  <si>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</si>
  <si>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</si>
  <si>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</si>
  <si>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</si>
  <si>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</si>
  <si>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</si>
  <si>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</si>
  <si>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</si>
  <si>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</si>
  <si>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</si>
  <si>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</si>
  <si>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</si>
  <si>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</si>
  <si>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</si>
  <si>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</si>
  <si>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</si>
  <si>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</si>
  <si>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</si>
  <si>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</si>
  <si>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</si>
  <si>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</si>
  <si>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</si>
  <si>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</si>
  <si>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</si>
  <si>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</si>
  <si>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</si>
  <si>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</si>
  <si>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</si>
  <si>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</si>
  <si>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</si>
  <si>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</si>
  <si>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</si>
  <si>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</si>
  <si>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</si>
  <si>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</si>
  <si>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</si>
  <si>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</si>
  <si>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</si>
  <si>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</si>
  <si>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</si>
  <si>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</si>
  <si>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</si>
  <si>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</si>
  <si>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</si>
  <si>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</si>
  <si>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</si>
  <si>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</si>
  <si>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</si>
  <si>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</si>
  <si>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</si>
  <si>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</si>
  <si>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</si>
  <si>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</si>
  <si>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</si>
  <si>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</si>
  <si>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</si>
  <si>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</si>
  <si>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</si>
  <si>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</si>
  <si>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</si>
  <si>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</si>
  <si>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</si>
  <si>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</si>
  <si>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</si>
  <si>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</si>
  <si>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</si>
  <si>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</si>
  <si>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</si>
  <si>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</si>
  <si>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</si>
  <si>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</si>
  <si>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</si>
  <si>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</si>
  <si>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</si>
  <si>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</si>
  <si>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</si>
  <si>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</si>
  <si>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</si>
  <si>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</si>
  <si>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</si>
  <si>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</si>
  <si>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</si>
  <si>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</si>
  <si>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</si>
  <si>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</si>
  <si>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</si>
  <si>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</si>
  <si>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</si>
  <si>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</si>
  <si>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</si>
  <si>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</si>
  <si>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</si>
  <si>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</si>
  <si>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</si>
  <si>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</si>
  <si>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</si>
  <si>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</si>
  <si>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</si>
  <si>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</si>
  <si>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</si>
  <si>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</si>
  <si>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</si>
  <si>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</si>
  <si>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</si>
  <si>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</si>
  <si>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</si>
  <si>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</si>
  <si>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</si>
  <si>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</si>
  <si>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</si>
  <si>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</si>
  <si>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</si>
  <si>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</si>
  <si>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</si>
  <si>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</si>
  <si>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</si>
  <si>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</si>
  <si>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</si>
  <si>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</si>
  <si>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</si>
  <si>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</si>
  <si>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</si>
  <si>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</si>
  <si>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</si>
  <si>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</si>
  <si>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</si>
  <si>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</si>
  <si>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</si>
  <si>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</si>
  <si>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</si>
  <si>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</si>
  <si>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</si>
  <si>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</si>
  <si>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</si>
  <si>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</si>
  <si>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</si>
  <si>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</si>
  <si>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</si>
  <si>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</si>
  <si>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</si>
  <si>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</si>
  <si>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</si>
  <si>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</si>
  <si>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</si>
  <si>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</si>
  <si>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</si>
  <si>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</si>
  <si>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</si>
  <si>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</si>
  <si>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</si>
  <si>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</si>
  <si>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</si>
  <si>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</si>
  <si>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</si>
  <si>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</si>
  <si>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</si>
  <si>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</si>
  <si>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</si>
  <si>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</si>
  <si>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</si>
  <si>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</si>
  <si>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</si>
  <si>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</si>
  <si>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</si>
  <si>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</si>
  <si>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</si>
  <si>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</si>
  <si>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</si>
  <si>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</si>
  <si>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</si>
  <si>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</si>
  <si>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</si>
  <si>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</si>
  <si>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</si>
  <si>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</si>
  <si>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</si>
  <si>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</si>
  <si>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</si>
  <si>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</si>
  <si>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</si>
  <si>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</si>
  <si>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</si>
  <si>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</si>
  <si>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</si>
  <si>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</si>
  <si>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</si>
  <si>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</si>
  <si>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</si>
  <si>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</si>
  <si>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</si>
  <si>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</si>
  <si>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</si>
  <si>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</si>
  <si>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</si>
  <si>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</si>
  <si>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</si>
  <si>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</si>
  <si>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</si>
  <si>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</si>
  <si>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</si>
  <si>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</si>
  <si>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</si>
  <si>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</si>
  <si>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</si>
  <si>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</si>
  <si>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</si>
  <si>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</si>
  <si>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</si>
  <si>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</si>
  <si>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</si>
  <si>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</si>
  <si>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</si>
  <si>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</si>
  <si>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</si>
  <si>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</si>
  <si>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</si>
  <si>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</si>
  <si>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</si>
  <si>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</si>
  <si>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</si>
  <si>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</si>
  <si>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</si>
  <si>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</si>
  <si>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</si>
  <si>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</si>
  <si>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</si>
  <si>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</si>
  <si>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</si>
  <si>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</si>
  <si>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</si>
  <si>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</si>
  <si>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</si>
  <si>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</si>
  <si>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</si>
  <si>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</si>
  <si>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</si>
  <si>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</si>
  <si>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</si>
  <si>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</si>
  <si>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</si>
  <si>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</si>
  <si>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</si>
  <si>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</si>
  <si>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</si>
  <si>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</si>
  <si>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</si>
  <si>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</si>
  <si>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</si>
  <si>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</si>
  <si>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</si>
  <si>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</si>
  <si>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</si>
  <si>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</si>
  <si>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</si>
  <si>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</si>
  <si>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</si>
  <si>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</si>
  <si>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</si>
  <si>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</si>
  <si>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</si>
  <si>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</si>
  <si>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</si>
  <si>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</si>
  <si>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</si>
  <si>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</si>
  <si>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</si>
  <si>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</si>
  <si>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</si>
  <si>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</si>
  <si>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</si>
  <si>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</si>
  <si>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</si>
  <si>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</si>
  <si>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</si>
  <si>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</si>
  <si>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</si>
  <si>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</si>
  <si>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</si>
  <si>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</si>
  <si>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</si>
  <si>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</si>
  <si>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</si>
  <si>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</si>
  <si>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</si>
  <si>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</si>
  <si>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</si>
  <si>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</si>
  <si>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</si>
  <si>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</si>
  <si>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</si>
  <si>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</si>
  <si>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</si>
  <si>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</si>
  <si>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</si>
  <si>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</si>
  <si>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</si>
  <si>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</si>
  <si>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</si>
  <si>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</si>
  <si>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</si>
  <si>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</si>
  <si>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</si>
  <si>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</si>
  <si>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</si>
  <si>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</si>
  <si>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</si>
  <si>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</si>
  <si>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</si>
  <si>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</si>
  <si>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</si>
  <si>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</si>
  <si>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</si>
  <si>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</si>
  <si>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</si>
  <si>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</si>
  <si>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</si>
  <si>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</si>
  <si>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</si>
  <si>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</si>
  <si>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</si>
  <si>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</si>
  <si>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</si>
  <si>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</si>
  <si>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</si>
  <si>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</si>
  <si>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</si>
  <si>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</si>
  <si>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</si>
  <si>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</si>
  <si>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</si>
  <si>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</si>
  <si>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</si>
  <si>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</si>
  <si>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</si>
  <si>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</si>
  <si>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</si>
  <si>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</si>
  <si>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</si>
  <si>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</si>
  <si>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</si>
  <si>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</si>
  <si>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</si>
  <si>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</si>
  <si>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</si>
  <si>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</si>
  <si>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</si>
  <si>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</si>
  <si>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</si>
  <si>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</si>
  <si>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</si>
  <si>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</si>
  <si>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</si>
  <si>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</si>
  <si>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</si>
  <si>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</si>
  <si>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</si>
  <si>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</si>
  <si>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</si>
  <si>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</si>
  <si>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</si>
  <si>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</si>
  <si>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</si>
  <si>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</si>
  <si>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</si>
  <si>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</si>
  <si>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</si>
  <si>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</si>
  <si>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</si>
  <si>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</si>
  <si>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</si>
  <si>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</si>
  <si>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</si>
  <si>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</si>
  <si>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</si>
  <si>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</si>
  <si>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</si>
  <si>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</si>
  <si>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</si>
  <si>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</si>
  <si>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</si>
  <si>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</si>
  <si>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</si>
  <si>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</si>
  <si>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</si>
  <si>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</si>
  <si>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</si>
  <si>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</si>
  <si>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</si>
  <si>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</si>
  <si>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</si>
  <si>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</si>
  <si>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</si>
  <si>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</si>
  <si>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</si>
  <si>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</si>
  <si>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</si>
  <si>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</si>
  <si>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</si>
  <si>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</si>
  <si>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</si>
  <si>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</si>
  <si>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</si>
  <si>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</si>
  <si>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</si>
  <si>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</si>
  <si>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</si>
  <si>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</si>
  <si>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</si>
  <si>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</si>
  <si>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</si>
  <si>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</si>
  <si>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</si>
  <si>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</si>
  <si>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</si>
  <si>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</si>
  <si>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</si>
  <si>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</si>
  <si>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</si>
  <si>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</si>
  <si>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</si>
  <si>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</si>
  <si>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</si>
  <si>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</si>
  <si>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</si>
  <si>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</si>
  <si>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</si>
  <si>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</si>
  <si>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</si>
  <si>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</si>
  <si>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</si>
  <si>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</si>
  <si>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</si>
  <si>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</si>
  <si>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</si>
  <si>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</si>
  <si>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</si>
  <si>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</si>
  <si>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</si>
  <si>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</si>
  <si>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</si>
  <si>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</si>
  <si>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</si>
  <si>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</si>
  <si>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</si>
  <si>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</si>
  <si>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</si>
  <si>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</si>
  <si>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</si>
  <si>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</si>
  <si>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</si>
  <si>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</si>
  <si>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</si>
  <si>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</si>
  <si>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</si>
  <si>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</si>
  <si>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</si>
  <si>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</si>
  <si>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</si>
  <si>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</si>
  <si>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</si>
  <si>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</si>
  <si>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</si>
  <si>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</si>
  <si>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</si>
  <si>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</si>
  <si>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</si>
  <si>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</si>
  <si>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</si>
  <si>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</si>
  <si>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</si>
  <si>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</si>
  <si>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</si>
  <si>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</si>
  <si>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</si>
  <si>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</si>
  <si>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</si>
  <si>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</si>
  <si>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</si>
  <si>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</si>
  <si>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</si>
  <si>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</si>
  <si>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</si>
  <si>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</si>
  <si>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</si>
  <si>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</si>
  <si>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</si>
  <si>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</si>
  <si>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</si>
  <si>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</si>
  <si>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</si>
  <si>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</si>
  <si>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</si>
  <si>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</si>
  <si>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</si>
  <si>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</si>
  <si>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</si>
  <si>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</si>
  <si>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</si>
  <si>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</si>
  <si>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</si>
  <si>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</si>
  <si>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</si>
  <si>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</si>
  <si>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</si>
  <si>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</si>
  <si>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</si>
  <si>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</si>
  <si>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</si>
  <si>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</si>
  <si>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</si>
  <si>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</si>
  <si>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</si>
  <si>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</si>
  <si>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</si>
  <si>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</si>
  <si>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</si>
  <si>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</si>
  <si>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</si>
  <si>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</si>
  <si>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</si>
  <si>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</si>
  <si>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</si>
  <si>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</si>
  <si>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</si>
  <si>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</si>
  <si>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</si>
  <si>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</si>
  <si>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</si>
  <si>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</si>
  <si>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</si>
  <si>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</si>
  <si>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</si>
  <si>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</si>
  <si>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</si>
  <si>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</si>
  <si>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</si>
  <si>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</si>
  <si>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</si>
  <si>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</si>
  <si>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</si>
  <si>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</si>
  <si>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</si>
  <si>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</si>
  <si>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</si>
  <si>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</si>
  <si>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</si>
  <si>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</si>
  <si>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</si>
  <si>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</si>
  <si>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</si>
  <si>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</si>
  <si>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</si>
  <si>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</si>
  <si>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</si>
  <si>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</si>
  <si>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</si>
  <si>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</si>
  <si>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</si>
  <si>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</si>
  <si>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</si>
  <si>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</si>
  <si>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</si>
  <si>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</si>
  <si>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</si>
  <si>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</si>
  <si>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</si>
  <si>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</si>
  <si>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</si>
  <si>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</si>
  <si>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</si>
  <si>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</si>
  <si>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</si>
  <si>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</si>
  <si>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</si>
  <si>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</si>
  <si>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</si>
  <si>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</si>
  <si>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</si>
  <si>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</si>
  <si>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</si>
  <si>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</si>
  <si>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</si>
  <si>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</si>
  <si>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</si>
  <si>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</si>
  <si>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</si>
  <si>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</si>
  <si>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</si>
  <si>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</si>
  <si>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</si>
  <si>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</si>
  <si>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</si>
  <si>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</si>
  <si>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</si>
  <si>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</si>
  <si>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</si>
  <si>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</si>
  <si>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</si>
  <si>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</si>
  <si>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</si>
  <si>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</si>
  <si>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</si>
  <si>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</si>
  <si>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</si>
  <si>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</si>
  <si>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</si>
  <si>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</si>
  <si>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</si>
  <si>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</si>
  <si>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</si>
  <si>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</si>
  <si>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</si>
  <si>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</si>
  <si>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</si>
  <si>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</si>
  <si>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</si>
  <si>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</si>
  <si>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</si>
  <si>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</si>
  <si>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</si>
  <si>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</si>
  <si>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</si>
  <si>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</si>
  <si>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</si>
  <si>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</si>
  <si>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</si>
  <si>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</si>
  <si>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</si>
  <si>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</si>
  <si>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</si>
  <si>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</si>
  <si>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</si>
  <si>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</si>
  <si>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</si>
  <si>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</si>
  <si>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</si>
  <si>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</si>
  <si>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</si>
  <si>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</si>
  <si>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</si>
  <si>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</si>
  <si>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</si>
  <si>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</si>
  <si>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</si>
  <si>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</si>
  <si>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</si>
  <si>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</si>
  <si>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</si>
  <si>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</si>
  <si>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</si>
  <si>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</si>
  <si>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</si>
  <si>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</si>
  <si>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</si>
  <si>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</si>
  <si>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</si>
  <si>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</si>
  <si>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</si>
  <si>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</si>
  <si>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</si>
  <si>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</si>
  <si>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</si>
  <si>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</si>
  <si>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</si>
  <si>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</si>
  <si>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</si>
  <si>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</si>
  <si>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</si>
  <si>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</si>
  <si>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</si>
  <si>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</si>
  <si>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</si>
  <si>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</si>
  <si>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</si>
  <si>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</si>
  <si>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</si>
  <si>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</si>
  <si>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</si>
  <si>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</si>
  <si>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</si>
  <si>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</si>
  <si>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</si>
  <si>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</si>
  <si>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</si>
  <si>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</si>
  <si>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</si>
  <si>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</si>
  <si>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</si>
  <si>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</si>
  <si>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</si>
  <si>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</si>
  <si>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</si>
  <si>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</si>
  <si>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</si>
  <si>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</si>
  <si>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</si>
  <si>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</si>
  <si>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</si>
  <si>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</si>
  <si>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</si>
  <si>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</si>
  <si>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</si>
  <si>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</si>
  <si>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</si>
  <si>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</si>
  <si>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</si>
  <si>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</si>
  <si>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</si>
  <si>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</si>
  <si>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</si>
  <si>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</si>
  <si>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</si>
  <si>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</si>
  <si>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</si>
  <si>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</si>
  <si>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</si>
  <si>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</si>
  <si>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</si>
  <si>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</si>
  <si>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</si>
  <si>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</si>
  <si>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</si>
  <si>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</si>
  <si>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</si>
  <si>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</si>
  <si>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</si>
  <si>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</si>
  <si>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</si>
  <si>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</si>
  <si>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</si>
  <si>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</si>
  <si>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</si>
  <si>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</si>
  <si>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</si>
  <si>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</si>
  <si>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</si>
  <si>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</si>
  <si>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</si>
  <si>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</si>
  <si>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</si>
  <si>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</si>
  <si>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</si>
  <si>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</si>
  <si>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</si>
  <si>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</si>
  <si>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</si>
  <si>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</si>
  <si>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</si>
  <si>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</si>
  <si>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</si>
  <si>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</si>
  <si>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</si>
  <si>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</si>
  <si>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</si>
  <si>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</si>
  <si>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</si>
  <si>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</si>
  <si>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</si>
  <si>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</si>
  <si>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</si>
  <si>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</si>
  <si>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</si>
  <si>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</si>
  <si>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</si>
  <si>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</si>
  <si>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</si>
  <si>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</si>
  <si>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</si>
  <si>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</si>
  <si>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</si>
  <si>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</si>
  <si>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</si>
  <si>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</si>
  <si>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</si>
  <si>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</si>
  <si>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</si>
  <si>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</si>
  <si>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</si>
  <si>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</si>
  <si>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</si>
  <si>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</si>
  <si>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</si>
  <si>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</si>
  <si>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</si>
  <si>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</si>
  <si>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</si>
  <si>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</si>
  <si>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</si>
  <si>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</si>
  <si>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</si>
  <si>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</si>
  <si>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</si>
  <si>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</si>
  <si>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</si>
  <si>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</si>
  <si>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</si>
  <si>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</si>
  <si>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</si>
  <si>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</si>
  <si>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</si>
  <si>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</si>
  <si>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</si>
  <si>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</si>
  <si>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</si>
  <si>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</si>
  <si>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</si>
  <si>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</si>
  <si>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</si>
  <si>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</si>
  <si>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</si>
  <si>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</si>
  <si>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</si>
  <si>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</si>
  <si>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</si>
  <si>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</si>
  <si>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</si>
  <si>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</si>
  <si>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</si>
  <si>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</si>
  <si>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</si>
  <si>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</si>
  <si>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</si>
  <si>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</si>
  <si>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</si>
  <si>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</si>
  <si>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</si>
  <si>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</si>
  <si>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</si>
  <si>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</si>
  <si>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</si>
  <si>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</si>
  <si>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</si>
  <si>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</si>
  <si>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</si>
  <si>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</si>
  <si>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</si>
  <si>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</si>
  <si>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</si>
  <si>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</si>
  <si>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</si>
  <si>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</si>
  <si>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</si>
  <si>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</si>
  <si>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</si>
  <si>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</si>
  <si>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</si>
  <si>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</si>
  <si>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</si>
  <si>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</si>
  <si>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</si>
  <si>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</si>
  <si>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</si>
  <si>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</si>
  <si>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</si>
  <si>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</si>
  <si>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</si>
  <si>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</si>
  <si>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</si>
  <si>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</si>
  <si>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</si>
  <si>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</si>
  <si>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</si>
  <si>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</si>
  <si>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</si>
  <si>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</si>
  <si>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</si>
  <si>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</si>
  <si>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</si>
  <si>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</si>
  <si>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</si>
  <si>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</si>
  <si>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</si>
  <si>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</si>
  <si>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</si>
  <si>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</si>
  <si>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</si>
  <si>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</si>
  <si>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</si>
  <si>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</si>
  <si>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</si>
  <si>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</si>
  <si>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</si>
  <si>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</si>
  <si>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</si>
  <si>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</si>
  <si>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</si>
  <si>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</si>
  <si>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</si>
  <si>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</si>
  <si>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</si>
  <si>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</si>
  <si>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</si>
  <si>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</si>
  <si>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</si>
  <si>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</si>
  <si>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</si>
  <si>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</si>
  <si>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</si>
  <si>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</si>
  <si>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</si>
  <si>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</si>
  <si>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</si>
  <si>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</si>
  <si>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</si>
  <si>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</si>
  <si>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</si>
  <si>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</si>
  <si>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</si>
  <si>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</si>
  <si>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</si>
  <si>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</si>
  <si>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</si>
  <si>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</si>
  <si>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</si>
  <si>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</si>
  <si>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</si>
  <si>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</si>
  <si>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</si>
  <si>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</si>
  <si>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</si>
  <si>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</si>
  <si>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</si>
  <si>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</si>
  <si>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</si>
  <si>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</si>
  <si>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</si>
  <si>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</si>
  <si>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</si>
  <si>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</si>
  <si>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</si>
  <si>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</si>
  <si>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</si>
  <si>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</si>
  <si>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</si>
  <si>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</si>
  <si>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</si>
  <si>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</si>
  <si>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</si>
  <si>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</si>
  <si>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</si>
  <si>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</si>
  <si>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</si>
  <si>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</si>
  <si>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</si>
  <si>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</si>
  <si>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</si>
  <si>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</si>
  <si>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</si>
  <si>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</si>
  <si>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</si>
  <si>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</si>
  <si>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</si>
  <si>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</si>
  <si>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</si>
  <si>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</si>
  <si>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</si>
  <si>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</si>
  <si>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</si>
  <si>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</si>
  <si>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</si>
  <si>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</si>
  <si>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</si>
  <si>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</si>
  <si>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</si>
  <si>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</si>
  <si>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</si>
  <si>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</si>
  <si>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</si>
  <si>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</si>
  <si>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</si>
  <si>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</si>
  <si>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</si>
  <si>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</si>
  <si>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</si>
  <si>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</si>
  <si>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</si>
  <si>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</si>
  <si>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</si>
  <si>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</si>
  <si>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</si>
  <si>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</si>
  <si>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</si>
  <si>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</si>
  <si>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</si>
  <si>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</si>
  <si>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</si>
  <si>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</si>
  <si>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</si>
  <si>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</si>
  <si>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</si>
  <si>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</si>
  <si>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</si>
  <si>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</si>
  <si>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</si>
  <si>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</si>
  <si>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</si>
  <si>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</si>
  <si>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</si>
  <si>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</si>
  <si>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</si>
  <si>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</si>
  <si>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</si>
  <si>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</si>
  <si>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</si>
  <si>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</si>
  <si>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</si>
  <si>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</si>
  <si>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</si>
  <si>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</si>
  <si>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</si>
  <si>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</si>
  <si>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</si>
  <si>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</si>
  <si>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</si>
  <si>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</si>
  <si>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</si>
  <si>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</si>
  <si>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</si>
  <si>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</si>
  <si>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</si>
  <si>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</si>
  <si>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</si>
  <si>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</si>
  <si>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</si>
  <si>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</si>
  <si>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</si>
  <si>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</si>
  <si>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</si>
  <si>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</si>
  <si>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</si>
  <si>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</si>
  <si>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</si>
  <si>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</si>
  <si>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</si>
  <si>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</si>
  <si>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</si>
  <si>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</si>
  <si>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</si>
  <si>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</si>
  <si>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</si>
  <si>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</si>
  <si>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</si>
  <si>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</si>
  <si>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</si>
  <si>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</si>
  <si>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</si>
  <si>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</si>
  <si>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</si>
  <si>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</si>
  <si>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</si>
  <si>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</si>
  <si>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</si>
  <si>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</si>
  <si>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</si>
  <si>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</si>
  <si>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</si>
  <si>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</si>
  <si>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</si>
  <si>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</si>
  <si>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</si>
  <si>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</si>
  <si>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</si>
  <si>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</si>
  <si>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</si>
  <si>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</si>
  <si>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</si>
  <si>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</si>
  <si>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</si>
  <si>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</si>
  <si>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</si>
  <si>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</si>
  <si>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</si>
  <si>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</si>
  <si>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</si>
  <si>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</si>
  <si>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</si>
  <si>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</si>
  <si>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</si>
  <si>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</si>
  <si>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</si>
  <si>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</si>
  <si>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</si>
  <si>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</si>
  <si>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</si>
  <si>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</si>
  <si>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</si>
  <si>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</si>
  <si>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</si>
  <si>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</si>
  <si>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</si>
  <si>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</si>
  <si>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</si>
  <si>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</si>
  <si>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</si>
  <si>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</si>
  <si>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</si>
  <si>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</si>
  <si>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</si>
  <si>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</si>
  <si>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</si>
  <si>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</si>
  <si>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</si>
  <si>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</si>
  <si>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</si>
  <si>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</si>
  <si>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</si>
  <si>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</si>
  <si>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</si>
  <si>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</si>
  <si>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</si>
  <si>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</si>
  <si>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</si>
  <si>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</si>
  <si>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</si>
  <si>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</si>
  <si>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</si>
  <si>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</si>
  <si>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</si>
  <si>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</si>
  <si>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</si>
  <si>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</si>
  <si>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</si>
  <si>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</si>
  <si>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</si>
  <si>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</si>
  <si>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</si>
  <si>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</si>
  <si>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</si>
  <si>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</si>
  <si>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</si>
  <si>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</si>
  <si>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</si>
  <si>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</si>
  <si>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</si>
  <si>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</si>
  <si>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</si>
  <si>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</si>
  <si>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</si>
  <si>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</si>
  <si>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</si>
  <si>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</si>
  <si>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</si>
  <si>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</si>
  <si>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</si>
  <si>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</si>
  <si>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</si>
  <si>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</si>
  <si>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</si>
  <si>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</si>
  <si>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</si>
  <si>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</si>
  <si>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</si>
  <si>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</si>
  <si>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</si>
  <si>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</si>
  <si>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</si>
  <si>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</si>
  <si>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</si>
  <si>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</si>
  <si>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</si>
  <si>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</si>
  <si>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</si>
  <si>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</si>
  <si>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</si>
  <si>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</si>
  <si>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</si>
  <si>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</si>
  <si>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</si>
  <si>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</si>
  <si>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</si>
  <si>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</si>
  <si>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</si>
  <si>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</si>
  <si>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</si>
  <si>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</si>
  <si>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</si>
  <si>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</si>
  <si>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</si>
  <si>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</si>
  <si>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</si>
  <si>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</si>
  <si>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</si>
  <si>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</si>
  <si>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</si>
  <si>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</si>
  <si>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</si>
  <si>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</si>
  <si>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</si>
  <si>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</si>
  <si>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</si>
  <si>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</si>
  <si>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</si>
  <si>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</si>
  <si>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</si>
  <si>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</si>
  <si>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</si>
  <si>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</si>
  <si>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</si>
  <si>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</si>
  <si>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</si>
  <si>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</si>
  <si>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</si>
  <si>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</si>
  <si>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</si>
  <si>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</si>
  <si>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</si>
  <si>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</si>
  <si>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</si>
  <si>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</si>
  <si>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</si>
  <si>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</si>
  <si>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</si>
  <si>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</si>
  <si>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</si>
  <si>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</si>
  <si>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</si>
  <si>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</si>
  <si>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</si>
  <si>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</si>
  <si>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</si>
  <si>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</si>
  <si>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</si>
  <si>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</si>
  <si>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</si>
  <si>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</si>
  <si>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</si>
  <si>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</si>
  <si>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</si>
  <si>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</si>
  <si>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</si>
  <si>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</si>
  <si>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</si>
  <si>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</si>
  <si>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</si>
  <si>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</si>
  <si>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</si>
  <si>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</si>
  <si>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</si>
  <si>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</si>
  <si>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</si>
  <si>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</si>
  <si>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</si>
  <si>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</si>
  <si>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</si>
  <si>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</si>
  <si>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</si>
  <si>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</si>
  <si>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</si>
  <si>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</si>
  <si>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</si>
  <si>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</si>
  <si>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</si>
  <si>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</si>
  <si>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</si>
  <si>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</si>
  <si>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</si>
  <si>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</si>
  <si>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</si>
  <si>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</si>
  <si>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</si>
  <si>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</si>
  <si>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</si>
  <si>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</si>
  <si>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</si>
  <si>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</si>
  <si>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</si>
  <si>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</si>
  <si>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</si>
  <si>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</si>
  <si>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</si>
  <si>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</si>
  <si>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</si>
  <si>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</si>
  <si>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</si>
  <si>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</si>
  <si>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</si>
  <si>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</si>
  <si>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</si>
  <si>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</si>
  <si>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</si>
  <si>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</si>
  <si>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</si>
  <si>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</si>
  <si>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</si>
  <si>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</si>
  <si>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</si>
  <si>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</si>
  <si>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</si>
  <si>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</si>
  <si>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</si>
  <si>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</si>
  <si>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</si>
  <si>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</si>
  <si>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</si>
  <si>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</si>
  <si>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</si>
  <si>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</si>
  <si>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</si>
  <si>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</si>
  <si>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</si>
  <si>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</si>
  <si>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</si>
  <si>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</si>
  <si>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</si>
  <si>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</si>
  <si>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</si>
  <si>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</si>
  <si>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</si>
  <si>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</si>
  <si>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</si>
  <si>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</si>
  <si>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</si>
  <si>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</si>
  <si>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</si>
  <si>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</si>
  <si>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</si>
  <si>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</si>
  <si>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</si>
  <si>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</si>
  <si>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</si>
  <si>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</si>
  <si>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</si>
  <si>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</si>
  <si>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</si>
  <si>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</si>
  <si>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</si>
  <si>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</si>
  <si>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</si>
  <si>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</si>
  <si>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</si>
  <si>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</si>
  <si>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</si>
  <si>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</si>
  <si>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</si>
  <si>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</si>
  <si>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</si>
  <si>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</si>
  <si>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</si>
  <si>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</si>
  <si>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</si>
  <si>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</si>
  <si>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</si>
  <si>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</si>
  <si>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</si>
  <si>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</si>
  <si>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</si>
  <si>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</si>
  <si>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</si>
  <si>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</si>
  <si>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</si>
  <si>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</si>
  <si>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</si>
  <si>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</si>
  <si>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</si>
  <si>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</si>
  <si>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</si>
  <si>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</si>
  <si>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</si>
  <si>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</si>
  <si>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</si>
  <si>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</si>
  <si>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</si>
  <si>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</si>
  <si>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</si>
  <si>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</si>
  <si>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</si>
  <si>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</si>
  <si>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</si>
  <si>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</si>
  <si>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</si>
  <si>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</si>
  <si>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</si>
  <si>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</si>
  <si>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</si>
  <si>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</si>
  <si>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</si>
  <si>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</si>
  <si>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</si>
  <si>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</si>
  <si>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</si>
  <si>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</si>
  <si>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</si>
  <si>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</si>
  <si>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</si>
  <si>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</si>
  <si>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</si>
  <si>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</si>
  <si>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</si>
  <si>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</si>
  <si>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</si>
  <si>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</si>
  <si>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</si>
  <si>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</si>
  <si>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</si>
  <si>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</si>
  <si>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</si>
  <si>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</si>
  <si>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</si>
  <si>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</si>
  <si>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</si>
  <si>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</si>
  <si>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</si>
  <si>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</si>
  <si>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</si>
  <si>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</si>
  <si>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</si>
  <si>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</si>
  <si>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</si>
  <si>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</si>
  <si>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</si>
  <si>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</si>
  <si>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</si>
  <si>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</si>
  <si>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</si>
  <si>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</si>
  <si>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</si>
  <si>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</si>
  <si>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</si>
  <si>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</si>
  <si>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</si>
  <si>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</si>
  <si>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</si>
  <si>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</si>
  <si>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</si>
  <si>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</si>
  <si>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</si>
  <si>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</si>
  <si>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</si>
  <si>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</si>
  <si>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</si>
  <si>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</si>
  <si>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</si>
  <si>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</si>
  <si>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</si>
  <si>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</si>
  <si>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</si>
  <si>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</si>
  <si>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</si>
  <si>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</si>
  <si>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</si>
  <si>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</si>
  <si>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</si>
  <si>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</si>
  <si>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</si>
  <si>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</si>
  <si>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</si>
  <si>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</si>
  <si>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</si>
  <si>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</si>
  <si>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</si>
  <si>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</si>
  <si>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</si>
  <si>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</si>
  <si>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</si>
  <si>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</si>
  <si>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</si>
  <si>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</si>
  <si>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</si>
  <si>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</si>
  <si>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</si>
  <si>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</si>
  <si>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</si>
  <si>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</si>
  <si>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</si>
  <si>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</si>
  <si>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</si>
  <si>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</si>
  <si>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</si>
  <si>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</si>
  <si>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</si>
  <si>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</si>
  <si>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</si>
  <si>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</si>
  <si>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</si>
  <si>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</si>
  <si>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</si>
  <si>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</si>
  <si>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</si>
  <si>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</si>
  <si>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</si>
  <si>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</si>
  <si>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</si>
  <si>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</si>
  <si>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</si>
  <si>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</si>
  <si>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</si>
  <si>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</si>
  <si>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</si>
  <si>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</si>
  <si>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</si>
  <si>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</si>
  <si>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</si>
  <si>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</si>
  <si>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</si>
  <si>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</si>
  <si>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</si>
  <si>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</si>
  <si>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</si>
  <si>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</si>
  <si>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</si>
  <si>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</si>
  <si>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</si>
  <si>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</si>
  <si>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</si>
  <si>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</si>
  <si>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</si>
  <si>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</si>
  <si>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</si>
  <si>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</si>
  <si>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</si>
  <si>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</si>
  <si>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</si>
  <si>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</si>
  <si>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</si>
  <si>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</si>
  <si>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</si>
  <si>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</si>
  <si>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</si>
  <si>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</si>
  <si>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</si>
  <si>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</si>
  <si>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</si>
  <si>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</si>
  <si>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</si>
  <si>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</si>
  <si>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</si>
  <si>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</si>
  <si>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</si>
  <si>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</si>
  <si>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</si>
  <si>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</si>
  <si>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</si>
  <si>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</si>
  <si>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</si>
  <si>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</si>
  <si>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</si>
  <si>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</si>
  <si>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</si>
  <si>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</si>
  <si>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</si>
  <si>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</si>
  <si>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</si>
  <si>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</si>
  <si>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</si>
  <si>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</si>
  <si>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</si>
  <si>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</si>
  <si>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</si>
  <si>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</si>
  <si>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</si>
  <si>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</si>
  <si>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</si>
  <si>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</si>
  <si>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</si>
  <si>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</si>
  <si>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</si>
  <si>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</si>
  <si>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</si>
  <si>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</si>
  <si>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</si>
  <si>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</si>
  <si>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</si>
  <si>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</si>
  <si>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</si>
  <si>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</si>
  <si>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</si>
  <si>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</si>
  <si>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</si>
  <si>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</si>
  <si>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</si>
  <si>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</si>
  <si>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</si>
  <si>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</si>
  <si>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</si>
  <si>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</si>
  <si>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</si>
  <si>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</si>
  <si>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</si>
  <si>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</si>
  <si>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</si>
  <si>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</si>
  <si>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</si>
  <si>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</si>
  <si>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</si>
  <si>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</si>
  <si>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</si>
  <si>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</si>
  <si>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</si>
  <si>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</si>
  <si>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</si>
  <si>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</si>
  <si>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</si>
  <si>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</si>
  <si>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</si>
  <si>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</si>
  <si>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</si>
  <si>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</si>
  <si>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</si>
  <si>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</si>
  <si>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</si>
  <si>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</si>
  <si>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</si>
  <si>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</si>
  <si>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</si>
  <si>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</si>
  <si>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</si>
  <si>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</si>
  <si>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</si>
  <si>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</si>
  <si>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</si>
  <si>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</si>
  <si>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</si>
  <si>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</si>
  <si>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</si>
  <si>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</si>
  <si>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</si>
  <si>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</si>
  <si>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</si>
  <si>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</si>
  <si>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</si>
  <si>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</si>
  <si>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</si>
  <si>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</si>
  <si>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</si>
  <si>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</si>
  <si>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</si>
  <si>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</si>
  <si>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</si>
  <si>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</si>
  <si>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</si>
  <si>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</si>
  <si>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</si>
  <si>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</si>
  <si>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</si>
  <si>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</si>
  <si>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</si>
  <si>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</si>
  <si>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</si>
  <si>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</si>
  <si>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</si>
  <si>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</si>
  <si>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</si>
  <si>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</si>
  <si>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</si>
  <si>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</si>
  <si>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</si>
  <si>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</si>
  <si>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</si>
  <si>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</si>
  <si>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</si>
  <si>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</si>
  <si>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</si>
  <si>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</si>
  <si>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</si>
  <si>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</si>
  <si>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</si>
  <si>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</si>
  <si>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</si>
  <si>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</si>
  <si>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</si>
  <si>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</si>
  <si>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</si>
  <si>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</si>
  <si>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</si>
  <si>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</si>
  <si>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</si>
  <si>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</si>
  <si>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</si>
  <si>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</si>
  <si>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</si>
  <si>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</si>
  <si>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</si>
  <si>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</si>
  <si>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</si>
  <si>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</si>
  <si>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</si>
  <si>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</si>
  <si>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</si>
  <si>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</si>
  <si>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</si>
  <si>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</si>
  <si>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</si>
  <si>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</si>
  <si>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</si>
  <si>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</si>
  <si>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</si>
  <si>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</si>
  <si>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</si>
  <si>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</si>
  <si>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</si>
  <si>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</si>
  <si>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</si>
  <si>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</si>
  <si>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</si>
  <si>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</si>
  <si>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</si>
  <si>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</si>
  <si>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</si>
  <si>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</si>
  <si>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</si>
  <si>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</si>
  <si>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</si>
  <si>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</si>
  <si>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</si>
  <si>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</si>
  <si>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</si>
  <si>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</si>
  <si>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</si>
  <si>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</si>
  <si>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</si>
  <si>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</si>
  <si>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</si>
  <si>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</si>
  <si>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</si>
  <si>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</si>
  <si>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</si>
  <si>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</si>
  <si>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</si>
  <si>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</si>
  <si>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</si>
  <si>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</si>
  <si>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</si>
  <si>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</si>
  <si>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</si>
  <si>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</si>
  <si>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</si>
  <si>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</si>
  <si>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</si>
  <si>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</si>
  <si>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</si>
  <si>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</si>
  <si>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</si>
  <si>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</si>
  <si>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</si>
  <si>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</si>
  <si>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</si>
  <si>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</si>
  <si>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</si>
  <si>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</si>
  <si>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</si>
  <si>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</si>
  <si>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</si>
  <si>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</si>
  <si>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</si>
  <si>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</si>
  <si>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</si>
  <si>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</si>
  <si>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</si>
  <si>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</si>
  <si>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</si>
  <si>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</si>
  <si>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</si>
  <si>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</si>
  <si>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</si>
  <si>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</si>
  <si>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</si>
  <si>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</si>
  <si>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</si>
  <si>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</si>
  <si>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</si>
  <si>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</si>
  <si>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</si>
  <si>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</si>
  <si>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</si>
  <si>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</si>
  <si>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</si>
  <si>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</si>
  <si>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</si>
  <si>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</si>
  <si>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</si>
  <si>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</si>
  <si>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</si>
  <si>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</si>
  <si>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</si>
  <si>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</si>
  <si>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</si>
  <si>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</si>
  <si>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</si>
  <si>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</si>
  <si>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</si>
  <si>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</si>
  <si>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</si>
  <si>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</si>
  <si>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</si>
  <si>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</si>
  <si>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</si>
  <si>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</si>
  <si>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</si>
  <si>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</si>
  <si>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</si>
  <si>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</si>
  <si>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</si>
  <si>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</si>
  <si>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</si>
  <si>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</si>
  <si>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</si>
  <si>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</si>
  <si>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</si>
  <si>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</si>
  <si>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</si>
  <si>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</si>
  <si>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</si>
  <si>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</si>
  <si>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</si>
  <si>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</si>
  <si>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</si>
  <si>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</si>
  <si>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</si>
  <si>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</si>
  <si>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</si>
  <si>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</si>
  <si>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</si>
  <si>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</si>
  <si>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</si>
  <si>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</si>
  <si>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</si>
  <si>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</si>
  <si>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</si>
  <si>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</si>
  <si>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</si>
  <si>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</si>
  <si>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</si>
  <si>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</si>
  <si>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</si>
  <si>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</si>
  <si>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</si>
  <si>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</si>
  <si>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</si>
  <si>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</si>
  <si>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</si>
  <si>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</si>
  <si>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</si>
  <si>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</si>
  <si>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</si>
  <si>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</si>
  <si>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</si>
  <si>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</si>
  <si>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</si>
  <si>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</si>
  <si>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</si>
  <si>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</si>
  <si>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</si>
  <si>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</si>
  <si>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</si>
  <si>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</si>
  <si>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</si>
  <si>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</si>
  <si>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</si>
  <si>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</si>
  <si>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</si>
  <si>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</si>
  <si>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</si>
  <si>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</si>
  <si>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</si>
  <si>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</si>
  <si>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</si>
  <si>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</si>
  <si>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</si>
  <si>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</si>
  <si>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</si>
  <si>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</si>
  <si>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</si>
  <si>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</si>
  <si>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</si>
  <si>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</si>
  <si>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</si>
  <si>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</si>
  <si>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</si>
  <si>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</si>
  <si>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</si>
  <si>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</si>
  <si>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</si>
  <si>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</si>
  <si>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</si>
  <si>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</si>
  <si>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</si>
  <si>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</si>
  <si>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</si>
  <si>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</si>
  <si>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</si>
  <si>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</si>
  <si>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</si>
  <si>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</si>
  <si>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</si>
  <si>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</si>
  <si>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</si>
  <si>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</si>
  <si>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</si>
  <si>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</si>
  <si>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</si>
  <si>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</si>
  <si>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</si>
  <si>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</si>
  <si>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</si>
  <si>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</si>
  <si>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</si>
  <si>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</si>
  <si>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</si>
  <si>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</si>
  <si>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</si>
  <si>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</si>
  <si>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</si>
  <si>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</si>
  <si>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</si>
  <si>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</si>
  <si>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</si>
  <si>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</si>
  <si>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</si>
  <si>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</si>
  <si>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</si>
  <si>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</si>
  <si>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</si>
  <si>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</si>
  <si>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</si>
  <si>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</si>
  <si>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</si>
  <si>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</si>
  <si>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</si>
  <si>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</si>
  <si>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</si>
  <si>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</si>
  <si>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</si>
  <si>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</si>
  <si>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</si>
  <si>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</si>
  <si>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</si>
  <si>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</si>
  <si>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</si>
  <si>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</si>
  <si>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</si>
  <si>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</si>
  <si>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</si>
  <si>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</si>
  <si>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</si>
  <si>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</si>
  <si>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</si>
  <si>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</si>
  <si>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</si>
  <si>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</si>
  <si>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</si>
  <si>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</si>
  <si>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</si>
  <si>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</si>
  <si>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</si>
  <si>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</si>
  <si>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</si>
  <si>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</si>
  <si>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</si>
  <si>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</si>
  <si>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</si>
  <si>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</si>
  <si>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</si>
  <si>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</si>
  <si>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</si>
  <si>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</si>
  <si>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</si>
  <si>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</si>
  <si>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</si>
  <si>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</si>
  <si>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</si>
  <si>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</si>
  <si>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</si>
  <si>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</si>
  <si>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</si>
  <si>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</si>
  <si>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</si>
  <si>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</si>
  <si>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</si>
  <si>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</si>
  <si>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</si>
  <si>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</si>
  <si>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</si>
  <si>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</si>
  <si>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</si>
  <si>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</si>
  <si>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</si>
  <si>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</si>
  <si>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</si>
  <si>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</si>
  <si>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</si>
  <si>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</si>
  <si>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</si>
  <si>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</si>
  <si>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</si>
  <si>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</si>
  <si>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</si>
  <si>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</si>
  <si>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</si>
  <si>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</si>
  <si>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</si>
  <si>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</si>
  <si>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</si>
  <si>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</si>
  <si>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</si>
  <si>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</si>
  <si>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</si>
  <si>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</si>
  <si>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</si>
  <si>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</si>
  <si>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</si>
  <si>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</si>
  <si>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</si>
  <si>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</si>
  <si>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</si>
  <si>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</si>
  <si>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</si>
  <si>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</si>
  <si>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</si>
  <si>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</si>
  <si>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</si>
  <si>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</si>
  <si>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</si>
  <si>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</si>
  <si>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</si>
  <si>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</si>
  <si>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</si>
  <si>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</si>
  <si>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</si>
  <si>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</si>
  <si>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</si>
  <si>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</si>
  <si>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</si>
  <si>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</si>
  <si>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</si>
  <si>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</si>
  <si>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</si>
  <si>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</si>
  <si>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</si>
  <si>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</si>
  <si>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</si>
  <si>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</si>
  <si>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</si>
  <si>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</si>
  <si>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</si>
  <si>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</si>
  <si>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</si>
  <si>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</si>
  <si>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</si>
  <si>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</si>
  <si>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</si>
  <si>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</si>
  <si>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</si>
  <si>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</si>
  <si>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</si>
  <si>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</si>
  <si>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</si>
  <si>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</si>
  <si>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</si>
  <si>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</si>
  <si>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</si>
  <si>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</si>
  <si>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</si>
  <si>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</si>
  <si>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</si>
  <si>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</si>
  <si>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</si>
  <si>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</si>
  <si>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</si>
  <si>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</si>
  <si>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</si>
  <si>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</si>
  <si>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</si>
  <si>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</si>
  <si>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</si>
  <si>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</si>
  <si>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</si>
  <si>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</si>
  <si>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</si>
  <si>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</si>
  <si>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</si>
  <si>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</si>
  <si>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</si>
  <si>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</si>
  <si>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</si>
  <si>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</si>
  <si>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</si>
  <si>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</si>
  <si>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</si>
  <si>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</si>
  <si>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</si>
  <si>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</si>
  <si>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</si>
  <si>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</si>
  <si>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</si>
  <si>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</si>
  <si>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</si>
  <si>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</si>
  <si>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</si>
  <si>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</si>
  <si>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</si>
  <si>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</si>
  <si>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</si>
  <si>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</si>
  <si>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</si>
  <si>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</si>
  <si>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</si>
  <si>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</si>
  <si>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</si>
  <si>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</si>
  <si>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</si>
  <si>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</si>
  <si>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</si>
  <si>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</si>
  <si>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</si>
  <si>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</si>
  <si>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</si>
  <si>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</si>
  <si>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</si>
  <si>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</si>
  <si>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</si>
  <si>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</si>
  <si>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</si>
  <si>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</si>
  <si>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</si>
  <si>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</si>
  <si>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</si>
  <si>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</si>
  <si>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</si>
  <si>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</si>
  <si>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</si>
  <si>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</si>
  <si>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</si>
  <si>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</si>
  <si>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</si>
  <si>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</si>
  <si>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</si>
  <si>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</si>
  <si>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</si>
  <si>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</si>
  <si>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</si>
  <si>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</si>
  <si>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</si>
  <si>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</si>
  <si>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</si>
  <si>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</si>
  <si>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</si>
  <si>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</si>
  <si>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</si>
  <si>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</si>
  <si>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</si>
  <si>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</si>
  <si>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</si>
  <si>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</si>
  <si>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</si>
  <si>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</si>
  <si>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</si>
  <si>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</si>
  <si>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</si>
  <si>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</si>
  <si>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</si>
  <si>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</si>
  <si>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</si>
  <si>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</si>
  <si>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</si>
  <si>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</si>
  <si>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</si>
  <si>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</si>
  <si>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</si>
  <si>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</si>
  <si>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</si>
  <si>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</si>
  <si>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</si>
  <si>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</si>
  <si>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</si>
  <si>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</si>
  <si>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</si>
  <si>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</si>
  <si>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</si>
  <si>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</si>
  <si>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</si>
  <si>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</si>
  <si>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</si>
  <si>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</si>
  <si>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</si>
  <si>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</si>
  <si>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</si>
  <si>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</si>
  <si>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</si>
  <si>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</si>
  <si>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</si>
  <si>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</si>
  <si>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</si>
  <si>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</si>
  <si>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</si>
  <si>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</si>
  <si>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</si>
  <si>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</si>
  <si>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</si>
  <si>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</si>
  <si>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</si>
  <si>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</si>
  <si>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</si>
  <si>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</si>
  <si>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</si>
  <si>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</si>
  <si>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</si>
  <si>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</si>
  <si>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</si>
  <si>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</si>
  <si>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</si>
  <si>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</si>
  <si>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</si>
  <si>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</si>
  <si>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</si>
  <si>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</si>
  <si>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</si>
  <si>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</si>
  <si>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</si>
  <si>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</si>
  <si>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</si>
  <si>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</si>
  <si>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</si>
  <si>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</si>
  <si>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</si>
  <si>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</si>
  <si>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</si>
  <si>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</si>
  <si>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</si>
  <si>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</si>
  <si>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</si>
  <si>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</si>
  <si>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</si>
  <si>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</si>
  <si>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</si>
  <si>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</si>
  <si>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</si>
  <si>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</si>
  <si>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</si>
  <si>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</si>
  <si>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</si>
  <si>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</si>
  <si>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</si>
  <si>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</si>
  <si>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</si>
  <si>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</si>
  <si>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</si>
  <si>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</si>
  <si>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</si>
  <si>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</si>
  <si>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</si>
  <si>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</si>
  <si>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</si>
  <si>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</si>
  <si>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</si>
  <si>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</si>
  <si>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</si>
  <si>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</si>
  <si>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</si>
  <si>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</si>
  <si>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</si>
  <si>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</si>
  <si>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</si>
  <si>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</si>
  <si>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</si>
  <si>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</si>
  <si>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</si>
  <si>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</si>
  <si>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</si>
  <si>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</si>
  <si>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</si>
  <si>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</si>
  <si>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</si>
  <si>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</si>
  <si>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</si>
  <si>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</si>
  <si>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</si>
  <si>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</si>
  <si>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</si>
  <si>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</si>
  <si>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</si>
  <si>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</si>
  <si>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</si>
  <si>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</si>
  <si>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</si>
  <si>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</si>
  <si>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</si>
  <si>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</si>
  <si>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</si>
  <si>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</si>
  <si>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</si>
  <si>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</si>
  <si>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</si>
  <si>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</si>
  <si>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</si>
  <si>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</si>
  <si>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</si>
  <si>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</si>
  <si>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</si>
  <si>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</si>
  <si>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</si>
  <si>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</si>
  <si>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</si>
  <si>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</si>
  <si>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</si>
  <si>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</si>
  <si>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</si>
  <si>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</si>
  <si>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</si>
  <si>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</si>
  <si>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</si>
  <si>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</si>
  <si>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</si>
  <si>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</si>
  <si>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</si>
  <si>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</si>
  <si>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</si>
  <si>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</si>
  <si>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</si>
  <si>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</si>
  <si>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</si>
  <si>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</si>
  <si>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</si>
  <si>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</si>
  <si>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</si>
  <si>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</si>
  <si>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</si>
  <si>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</si>
  <si>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</si>
  <si>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</si>
  <si>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</si>
  <si>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</si>
  <si>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</si>
  <si>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</si>
  <si>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</si>
  <si>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</si>
  <si>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</si>
  <si>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</si>
  <si>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</si>
  <si>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</si>
  <si>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</si>
  <si>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</si>
  <si>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</si>
  <si>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</si>
  <si>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</si>
  <si>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</si>
  <si>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</si>
  <si>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</si>
  <si>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</si>
  <si>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</si>
  <si>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</si>
  <si>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</si>
  <si>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</si>
  <si>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</si>
  <si>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</si>
  <si>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</si>
  <si>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</si>
  <si>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</si>
  <si>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</si>
  <si>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</si>
  <si>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</si>
  <si>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</si>
  <si>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</si>
  <si>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</si>
  <si>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</si>
  <si>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</si>
  <si>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</si>
  <si>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</si>
  <si>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</si>
  <si>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</si>
  <si>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</si>
  <si>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</si>
  <si>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</si>
  <si>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</si>
  <si>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</si>
  <si>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</si>
  <si>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</si>
  <si>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</si>
  <si>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</si>
  <si>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</si>
  <si>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</si>
  <si>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</si>
  <si>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</si>
  <si>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</si>
  <si>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</si>
  <si>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</si>
  <si>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</si>
  <si>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</si>
  <si>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</si>
  <si>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</si>
  <si>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</si>
  <si>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</si>
  <si>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</si>
  <si>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</si>
  <si>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</si>
  <si>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</si>
  <si>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</si>
  <si>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</si>
  <si>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</si>
  <si>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</si>
  <si>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</si>
  <si>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</si>
  <si>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</si>
  <si>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</si>
  <si>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</si>
  <si>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</si>
  <si>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</si>
  <si>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</si>
  <si>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</si>
  <si>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</si>
  <si>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</si>
  <si>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</si>
  <si>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</si>
  <si>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</si>
  <si>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</si>
  <si>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</si>
  <si>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</si>
  <si>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</si>
  <si>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</si>
  <si>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</si>
  <si>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</si>
  <si>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</si>
  <si>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</si>
  <si>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</si>
  <si>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</si>
  <si>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</si>
  <si>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</si>
  <si>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</si>
  <si>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</si>
  <si>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</si>
  <si>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</si>
  <si>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</si>
  <si>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</si>
  <si>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</si>
  <si>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</si>
  <si>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</si>
  <si>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</si>
  <si>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</si>
  <si>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</si>
  <si>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</si>
  <si>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</si>
  <si>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</si>
  <si>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</si>
  <si>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</si>
  <si>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</si>
  <si>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</si>
  <si>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</si>
  <si>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</si>
  <si>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</si>
  <si>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</si>
  <si>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</si>
  <si>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</si>
  <si>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</si>
  <si>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</si>
  <si>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</si>
  <si>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</si>
  <si>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</si>
  <si>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</si>
  <si>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</si>
  <si>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</si>
  <si>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</si>
  <si>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</si>
  <si>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</si>
  <si>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</si>
  <si>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</si>
  <si>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</si>
  <si>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</si>
  <si>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</si>
  <si>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</si>
  <si>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</si>
  <si>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</si>
  <si>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</si>
  <si>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</si>
  <si>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</si>
  <si>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</si>
  <si>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</si>
  <si>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</si>
  <si>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</si>
  <si>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</si>
  <si>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</si>
  <si>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</si>
  <si>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</si>
  <si>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</si>
  <si>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</si>
  <si>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</si>
  <si>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</si>
  <si>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</si>
  <si>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</si>
  <si>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</si>
  <si>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</si>
  <si>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</si>
  <si>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</si>
  <si>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</si>
  <si>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</si>
  <si>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</si>
  <si>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</si>
  <si>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</si>
  <si>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</si>
  <si>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</si>
  <si>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</si>
  <si>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</si>
  <si>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</si>
  <si>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</si>
  <si>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</si>
  <si>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</si>
  <si>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</si>
  <si>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</si>
  <si>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</si>
  <si>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</si>
  <si>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</si>
  <si>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</si>
  <si>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</si>
  <si>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</si>
  <si>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</si>
  <si>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</si>
  <si>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</si>
  <si>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</si>
  <si>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</si>
  <si>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</si>
  <si>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</si>
  <si>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</si>
  <si>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</si>
  <si>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</si>
  <si>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</si>
  <si>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</si>
  <si>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</si>
  <si>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</si>
  <si>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</si>
  <si>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</si>
  <si>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</si>
  <si>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</si>
  <si>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</si>
  <si>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</si>
  <si>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</si>
  <si>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</si>
  <si>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</si>
  <si>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</si>
  <si>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</si>
  <si>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</si>
  <si>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</si>
  <si>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</si>
  <si>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</si>
  <si>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</si>
  <si>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</si>
  <si>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</si>
  <si>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</si>
  <si>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</si>
  <si>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</si>
  <si>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</si>
  <si>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</si>
  <si>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</si>
  <si>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</si>
  <si>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</si>
  <si>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</si>
  <si>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</si>
  <si>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</si>
  <si>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</si>
  <si>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</si>
  <si>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</si>
  <si>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</si>
  <si>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</si>
  <si>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</si>
  <si>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</si>
  <si>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</si>
  <si>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</si>
  <si>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</si>
  <si>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</si>
  <si>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</si>
  <si>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</si>
  <si>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</si>
  <si>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</si>
  <si>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</si>
  <si>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</si>
  <si>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</si>
  <si>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</si>
  <si>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</si>
  <si>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</si>
  <si>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</si>
  <si>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</si>
  <si>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</si>
  <si>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</si>
  <si>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</si>
  <si>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</si>
  <si>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</si>
  <si>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</si>
  <si>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</si>
  <si>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</si>
  <si>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</si>
  <si>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</si>
  <si>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</si>
  <si>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</si>
  <si>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</si>
  <si>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</si>
  <si>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</si>
  <si>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</si>
  <si>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</si>
  <si>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</si>
  <si>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</si>
  <si>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</si>
  <si>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</si>
  <si>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</si>
  <si>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</si>
  <si>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</si>
  <si>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</si>
  <si>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</si>
  <si>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</si>
  <si>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</si>
  <si>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</si>
  <si>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</si>
  <si>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</si>
  <si>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</si>
  <si>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</si>
  <si>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</si>
  <si>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</si>
  <si>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</si>
  <si>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</si>
  <si>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</si>
  <si>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</si>
  <si>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</si>
  <si>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</si>
  <si>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</si>
  <si>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</si>
  <si>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</si>
  <si>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</si>
  <si>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</si>
  <si>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</si>
  <si>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</si>
  <si>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</si>
  <si>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</si>
  <si>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</si>
  <si>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</si>
  <si>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</si>
  <si>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</si>
  <si>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</si>
  <si>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</si>
  <si>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</si>
  <si>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</si>
  <si>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</si>
  <si>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</si>
  <si>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</si>
  <si>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</si>
  <si>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</si>
  <si>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</si>
  <si>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</si>
  <si>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</si>
  <si>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</si>
  <si>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</si>
  <si>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</si>
  <si>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</si>
  <si>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</si>
  <si>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</si>
  <si>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</si>
  <si>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</si>
  <si>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</si>
  <si>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</si>
  <si>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</si>
  <si>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</si>
  <si>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</si>
  <si>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</si>
  <si>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</si>
  <si>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</si>
  <si>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</si>
  <si>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</si>
  <si>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</si>
  <si>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</si>
  <si>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</si>
  <si>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</si>
  <si>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</si>
  <si>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</si>
  <si>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</si>
  <si>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</si>
  <si>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</si>
  <si>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</si>
  <si>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</si>
  <si>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</si>
  <si>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</si>
  <si>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</si>
  <si>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</si>
  <si>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</si>
  <si>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</si>
  <si>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</si>
  <si>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</si>
  <si>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</si>
  <si>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</si>
  <si>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</si>
  <si>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</si>
  <si>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</si>
  <si>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</si>
  <si>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</si>
  <si>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</si>
  <si>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</si>
  <si>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</si>
  <si>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</si>
  <si>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</si>
  <si>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</si>
  <si>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</si>
  <si>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</si>
  <si>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</si>
  <si>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</si>
  <si>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</si>
  <si>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</si>
  <si>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</si>
  <si>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</si>
  <si>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</si>
  <si>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</si>
  <si>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</si>
  <si>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</si>
  <si>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</si>
  <si>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</si>
  <si>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</si>
  <si>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</si>
  <si>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</si>
  <si>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</si>
  <si>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</si>
  <si>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</si>
  <si>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</si>
  <si>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</si>
  <si>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</si>
  <si>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</si>
  <si>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</si>
  <si>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</si>
  <si>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</si>
  <si>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</si>
  <si>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</si>
  <si>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</si>
  <si>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</si>
  <si>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</si>
  <si>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</si>
  <si>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</si>
  <si>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</si>
  <si>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</si>
  <si>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</si>
  <si>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</si>
  <si>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</si>
  <si>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</si>
  <si>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</si>
  <si>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</si>
  <si>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</si>
  <si>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</si>
  <si>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</si>
  <si>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</si>
  <si>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</si>
  <si>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</si>
  <si>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</si>
  <si>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</si>
  <si>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</si>
  <si>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</si>
  <si>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</si>
  <si>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</si>
  <si>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</si>
  <si>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</si>
  <si>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</si>
  <si>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</si>
  <si>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</si>
  <si>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</si>
  <si>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</si>
  <si>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</si>
  <si>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</si>
  <si>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</si>
  <si>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</si>
  <si>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</si>
  <si>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</si>
  <si>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</si>
  <si>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</si>
  <si>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</si>
  <si>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</si>
  <si>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</si>
  <si>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</si>
  <si>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</si>
  <si>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</si>
  <si>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</si>
  <si>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</si>
  <si>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</si>
  <si>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</si>
  <si>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</si>
  <si>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</si>
  <si>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</si>
  <si>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</si>
  <si>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</si>
  <si>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</si>
  <si>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</si>
  <si>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</si>
  <si>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</si>
  <si>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</si>
  <si>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</si>
  <si>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</si>
  <si>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</si>
  <si>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</si>
  <si>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</si>
  <si>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</si>
  <si>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</si>
  <si>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</si>
  <si>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</si>
  <si>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</si>
  <si>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</si>
  <si>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</si>
  <si>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</si>
  <si>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</si>
  <si>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</si>
  <si>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</si>
  <si>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</si>
  <si>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</si>
  <si>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</si>
  <si>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</si>
  <si>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</si>
  <si>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</si>
  <si>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</si>
  <si>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</si>
  <si>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</si>
  <si>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</si>
  <si>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</si>
  <si>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</si>
  <si>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</si>
  <si>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</si>
  <si>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</si>
  <si>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</si>
  <si>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</si>
  <si>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</si>
  <si>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</si>
  <si>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</si>
  <si>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</si>
  <si>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</si>
  <si>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</si>
  <si>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</si>
  <si>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</si>
  <si>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</si>
  <si>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</si>
  <si>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</si>
  <si>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</si>
  <si>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</si>
  <si>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</si>
  <si>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</si>
  <si>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</si>
  <si>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</si>
  <si>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</si>
  <si>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</si>
  <si>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</si>
  <si>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</si>
  <si>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</si>
  <si>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</si>
  <si>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</si>
  <si>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</si>
  <si>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</si>
  <si>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</si>
  <si>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</si>
  <si>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</si>
  <si>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</si>
  <si>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</si>
  <si>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</si>
  <si>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</si>
  <si>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</si>
  <si>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</si>
  <si>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</si>
  <si>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</si>
  <si>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</si>
  <si>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</si>
  <si>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</si>
  <si>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</si>
  <si>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</si>
  <si>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</si>
  <si>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</si>
  <si>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</si>
  <si>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</si>
  <si>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</si>
  <si>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</si>
  <si>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</si>
  <si>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</si>
  <si>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</si>
  <si>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</si>
  <si>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</si>
  <si>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</si>
  <si>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</si>
  <si>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</si>
  <si>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</si>
  <si>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</si>
  <si>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</si>
  <si>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</si>
  <si>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</si>
  <si>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</si>
  <si>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</si>
  <si>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</si>
  <si>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</si>
  <si>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</si>
  <si>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</si>
  <si>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</si>
  <si>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</si>
  <si>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</si>
  <si>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</si>
  <si>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</si>
  <si>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</si>
  <si>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</si>
  <si>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</si>
  <si>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</si>
  <si>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</si>
  <si>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</si>
  <si>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</si>
  <si>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</si>
  <si>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</si>
  <si>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</si>
  <si>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</si>
  <si>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</si>
  <si>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</si>
  <si>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</si>
  <si>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</si>
  <si>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</si>
  <si>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</si>
  <si>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</si>
  <si>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</si>
  <si>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</si>
  <si>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</si>
  <si>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</si>
  <si>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</si>
  <si>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</si>
  <si>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</si>
  <si>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</si>
  <si>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</si>
  <si>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</si>
  <si>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</si>
  <si>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</si>
  <si>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</si>
  <si>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</si>
  <si>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</si>
  <si>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</si>
  <si>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</si>
  <si>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</si>
  <si>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</si>
  <si>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</si>
  <si>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</si>
  <si>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</si>
  <si>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</si>
  <si>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</si>
  <si>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</si>
  <si>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</si>
  <si>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</si>
  <si>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</si>
  <si>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</si>
  <si>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</si>
  <si>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</si>
  <si>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</si>
  <si>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</si>
  <si>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</si>
  <si>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</si>
  <si>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</si>
  <si>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</si>
  <si>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</si>
  <si>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</si>
  <si>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</si>
  <si>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</si>
  <si>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</si>
  <si>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</si>
  <si>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</si>
  <si>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</si>
  <si>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</si>
  <si>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</si>
  <si>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</si>
  <si>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</si>
  <si>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</si>
  <si>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</si>
  <si>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</si>
  <si>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</si>
  <si>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</si>
  <si>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</si>
  <si>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</si>
  <si>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</si>
  <si>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</si>
  <si>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</si>
  <si>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</si>
  <si>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</si>
  <si>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</si>
  <si>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</si>
  <si>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</si>
  <si>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</si>
  <si>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</si>
  <si>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</si>
  <si>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</si>
  <si>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</si>
  <si>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</si>
  <si>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</si>
  <si>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</si>
  <si>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</si>
  <si>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</si>
  <si>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</si>
  <si>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</si>
  <si>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</si>
  <si>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</si>
  <si>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</si>
  <si>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</si>
  <si>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</si>
  <si>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</si>
  <si>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</si>
  <si>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</si>
  <si>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</si>
  <si>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</si>
  <si>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</si>
  <si>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</si>
  <si>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</si>
  <si>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</si>
  <si>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</si>
  <si>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</si>
  <si>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</si>
  <si>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</si>
  <si>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</si>
  <si>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</si>
  <si>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</si>
  <si>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</si>
  <si>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</si>
  <si>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</si>
  <si>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</si>
  <si>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</si>
  <si>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</si>
  <si>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</si>
  <si>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</si>
  <si>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</si>
  <si>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</si>
  <si>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</si>
  <si>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</si>
  <si>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</si>
  <si>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</si>
  <si>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</si>
  <si>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</si>
  <si>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</si>
  <si>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</si>
  <si>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</si>
  <si>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</si>
  <si>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</si>
  <si>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</si>
  <si>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</si>
  <si>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</si>
  <si>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</si>
  <si>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</si>
  <si>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</si>
  <si>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</si>
  <si>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</si>
  <si>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</si>
  <si>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</si>
  <si>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</si>
  <si>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</si>
  <si>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</si>
  <si>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</si>
  <si>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</si>
  <si>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</si>
  <si>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</si>
  <si>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</si>
  <si>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</si>
  <si>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</si>
  <si>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</si>
  <si>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</si>
  <si>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</si>
  <si>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</si>
  <si>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</si>
  <si>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</si>
  <si>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</si>
  <si>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</si>
  <si>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</si>
  <si>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</si>
  <si>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</si>
  <si>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</si>
  <si>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</si>
  <si>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</si>
  <si>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</si>
  <si>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</si>
  <si>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</si>
  <si>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</si>
  <si>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</si>
  <si>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</si>
  <si>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</si>
  <si>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</si>
  <si>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</si>
  <si>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</si>
  <si>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</si>
  <si>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</si>
  <si>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</si>
  <si>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</si>
  <si>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</si>
  <si>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</si>
  <si>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</si>
  <si>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</si>
  <si>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</si>
  <si>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</si>
  <si>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</si>
  <si>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</si>
  <si>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</si>
  <si>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</si>
  <si>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</si>
  <si>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</si>
  <si>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</si>
  <si>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</si>
  <si>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</si>
  <si>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</si>
  <si>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</si>
  <si>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</si>
  <si>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</si>
  <si>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</si>
  <si>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</si>
  <si>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</si>
  <si>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</si>
  <si>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</si>
  <si>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</si>
  <si>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</si>
  <si>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</si>
  <si>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</si>
  <si>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</si>
  <si>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</si>
  <si>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</si>
  <si>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</si>
  <si>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</si>
  <si>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</si>
  <si>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</si>
  <si>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</si>
  <si>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</si>
  <si>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</si>
  <si>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</si>
  <si>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</si>
  <si>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</si>
  <si>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</si>
  <si>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</si>
  <si>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</si>
  <si>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</si>
  <si>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</si>
  <si>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</si>
  <si>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</si>
  <si>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</si>
  <si>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</si>
  <si>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</si>
  <si>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</si>
  <si>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</si>
  <si>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</si>
  <si>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</si>
  <si>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</si>
  <si>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</si>
  <si>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</si>
  <si>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</si>
  <si>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</si>
  <si>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</si>
  <si>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</si>
  <si>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</si>
  <si>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</si>
  <si>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</si>
  <si>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</si>
  <si>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</si>
  <si>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</si>
  <si>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</si>
  <si>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</si>
  <si>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</si>
  <si>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</si>
  <si>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</si>
  <si>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</si>
  <si>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</si>
  <si>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</si>
  <si>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</si>
  <si>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</si>
  <si>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</si>
  <si>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</si>
  <si>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</si>
  <si>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</si>
  <si>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</si>
  <si>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</si>
  <si>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</si>
  <si>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</si>
  <si>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</si>
  <si>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</si>
  <si>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</si>
  <si>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</si>
  <si>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</si>
  <si>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</si>
  <si>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</si>
  <si>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</si>
  <si>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</si>
  <si>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</si>
  <si>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</si>
  <si>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</si>
  <si>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</si>
  <si>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</si>
  <si>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</si>
  <si>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</si>
  <si>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</si>
  <si>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</si>
  <si>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</si>
  <si>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</si>
  <si>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</si>
  <si>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</si>
  <si>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</si>
  <si>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</si>
  <si>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</si>
  <si>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</si>
  <si>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</si>
  <si>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</si>
  <si>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</si>
  <si>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</si>
  <si>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</si>
  <si>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</si>
  <si>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</si>
  <si>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</si>
  <si>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</si>
  <si>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</si>
  <si>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</si>
  <si>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</si>
  <si>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</si>
  <si>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</si>
  <si>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</si>
  <si>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</si>
  <si>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</si>
  <si>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</si>
  <si>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</si>
  <si>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</si>
  <si>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</si>
  <si>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</si>
  <si>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</si>
  <si>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</si>
  <si>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</si>
  <si>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</si>
  <si>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</si>
  <si>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</si>
  <si>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</si>
  <si>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</si>
  <si>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</si>
  <si>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</si>
  <si>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</si>
  <si>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</si>
  <si>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</si>
  <si>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</si>
  <si>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</si>
  <si>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</si>
  <si>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</si>
  <si>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</si>
  <si>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</si>
  <si>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</si>
  <si>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</si>
  <si>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</si>
  <si>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</si>
  <si>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</si>
  <si>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</si>
  <si>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</si>
  <si>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</si>
  <si>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</si>
  <si>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</si>
  <si>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</si>
  <si>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</si>
  <si>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</si>
  <si>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</si>
  <si>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</si>
  <si>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</si>
  <si>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</si>
  <si>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</si>
  <si>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</si>
  <si>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</si>
  <si>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</si>
  <si>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</si>
  <si>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</si>
  <si>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</si>
  <si>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</si>
  <si>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</si>
  <si>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</si>
  <si>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</si>
  <si>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</si>
  <si>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</si>
  <si>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</si>
  <si>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</si>
  <si>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</si>
  <si>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</si>
  <si>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</si>
  <si>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</si>
  <si>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</si>
  <si>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</si>
  <si>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</si>
  <si>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</si>
  <si>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</si>
  <si>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</si>
  <si>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</si>
  <si>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</si>
  <si>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</si>
  <si>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</si>
  <si>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</si>
  <si>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</si>
  <si>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</si>
  <si>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</si>
  <si>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</si>
  <si>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</si>
  <si>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</si>
  <si>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</si>
  <si>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</si>
  <si>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</si>
  <si>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</si>
  <si>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</si>
  <si>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</si>
  <si>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</si>
  <si>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</si>
  <si>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</si>
  <si>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</si>
  <si>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</si>
  <si>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</si>
  <si>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</si>
  <si>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</si>
  <si>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</si>
  <si>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</si>
  <si>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</si>
  <si>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</si>
  <si>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</si>
  <si>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</si>
  <si>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</si>
  <si>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</si>
  <si>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</si>
  <si>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</si>
  <si>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</si>
  <si>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</si>
  <si>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</si>
  <si>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</si>
  <si>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</si>
  <si>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</si>
  <si>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</si>
  <si>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</si>
  <si>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</si>
  <si>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</si>
  <si>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</si>
  <si>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</si>
  <si>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</si>
  <si>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</si>
  <si>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</si>
  <si>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</si>
  <si>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</si>
  <si>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</si>
  <si>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</si>
  <si>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</si>
  <si>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</si>
  <si>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</si>
  <si>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</si>
  <si>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</si>
  <si>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</si>
  <si>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</si>
  <si>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</si>
  <si>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</si>
  <si>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</si>
  <si>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</si>
  <si>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</si>
  <si>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</si>
  <si>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</si>
  <si>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</si>
  <si>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</si>
  <si>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</si>
  <si>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</si>
  <si>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</si>
  <si>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</si>
  <si>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</si>
  <si>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</si>
  <si>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</si>
  <si>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</si>
  <si>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</si>
  <si>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</si>
  <si>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</si>
  <si>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</si>
  <si>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</si>
  <si>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</si>
  <si>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</si>
  <si>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</si>
  <si>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</si>
  <si>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</si>
  <si>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</si>
  <si>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</si>
  <si>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</si>
  <si>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</si>
  <si>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</si>
  <si>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</si>
  <si>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</si>
  <si>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</si>
  <si>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</si>
  <si>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</si>
  <si>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</si>
  <si>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</si>
  <si>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</si>
  <si>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</si>
  <si>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</si>
  <si>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</si>
  <si>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</si>
  <si>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</si>
  <si>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</si>
  <si>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</si>
  <si>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</si>
  <si>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</si>
  <si>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</si>
  <si>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</si>
  <si>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</si>
  <si>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</si>
  <si>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</si>
  <si>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</si>
  <si>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</si>
  <si>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</si>
  <si>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</si>
  <si>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</si>
  <si>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</si>
  <si>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</si>
  <si>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</si>
  <si>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</si>
  <si>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</si>
  <si>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</si>
  <si>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</si>
  <si>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</si>
  <si>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</si>
  <si>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</si>
  <si>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</si>
  <si>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</si>
  <si>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</si>
  <si>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</si>
  <si>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</si>
  <si>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</si>
  <si>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</si>
  <si>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</si>
  <si>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</si>
  <si>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</si>
  <si>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</si>
  <si>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</si>
  <si>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</si>
  <si>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</si>
  <si>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</si>
  <si>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</si>
  <si>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</si>
  <si>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</si>
  <si>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</si>
  <si>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</si>
  <si>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</si>
  <si>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</si>
  <si>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</si>
  <si>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</si>
  <si>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</si>
  <si>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</si>
  <si>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</si>
  <si>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</si>
  <si>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</si>
  <si>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</si>
  <si>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</si>
  <si>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</si>
  <si>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</si>
  <si>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</si>
  <si>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</si>
  <si>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</si>
  <si>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</si>
  <si>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</si>
  <si>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</si>
  <si>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</si>
  <si>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</si>
  <si>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</si>
  <si>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</si>
  <si>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</si>
  <si>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</si>
  <si>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</si>
  <si>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</si>
  <si>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</si>
  <si>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</si>
  <si>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</si>
  <si>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</si>
  <si>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</si>
  <si>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</si>
  <si>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</si>
  <si>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</si>
  <si>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</si>
  <si>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</si>
  <si>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</si>
  <si>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</si>
  <si>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</si>
  <si>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</si>
  <si>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</si>
  <si>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</si>
  <si>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</si>
  <si>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</si>
  <si>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</si>
  <si>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</si>
  <si>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</si>
  <si>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</si>
  <si>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</si>
  <si>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</si>
  <si>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</si>
  <si>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</si>
  <si>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</si>
  <si>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</si>
  <si>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</si>
  <si>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</si>
  <si>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</si>
  <si>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</si>
  <si>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</si>
  <si>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</si>
  <si>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</si>
  <si>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</si>
  <si>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</si>
  <si>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</si>
  <si>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</si>
  <si>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</si>
  <si>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</si>
  <si>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</si>
  <si>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</si>
  <si>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</si>
  <si>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</si>
  <si>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</si>
  <si>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</si>
  <si>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</si>
  <si>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</si>
  <si>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</si>
  <si>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</si>
  <si>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</si>
  <si>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</si>
  <si>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</si>
  <si>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</si>
  <si>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</si>
  <si>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</si>
  <si>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</si>
  <si>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</si>
  <si>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</si>
  <si>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</si>
  <si>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</si>
  <si>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</si>
  <si>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</si>
  <si>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</si>
  <si>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</si>
  <si>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</si>
  <si>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</si>
  <si>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</si>
  <si>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</si>
  <si>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</si>
  <si>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</si>
  <si>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</si>
  <si>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</si>
  <si>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</si>
  <si>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</si>
  <si>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</si>
  <si>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</si>
  <si>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</si>
  <si>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</si>
  <si>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</si>
  <si>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</si>
  <si>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</si>
  <si>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</si>
  <si>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</si>
  <si>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</si>
  <si>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</si>
  <si>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</si>
  <si>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</si>
  <si>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</si>
  <si>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</si>
  <si>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</si>
  <si>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</si>
  <si>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</si>
  <si>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</si>
  <si>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</si>
  <si>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</si>
  <si>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</si>
  <si>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</si>
  <si>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</si>
  <si>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</si>
  <si>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</si>
  <si>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</si>
  <si>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</si>
  <si>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</si>
  <si>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</si>
  <si>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</si>
  <si>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</si>
  <si>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</si>
  <si>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</si>
  <si>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</si>
  <si>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</si>
  <si>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</si>
  <si>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</si>
  <si>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</si>
  <si>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</si>
  <si>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</si>
  <si>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</si>
  <si>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</si>
  <si>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</si>
  <si>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</si>
  <si>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</si>
  <si>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</si>
  <si>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</si>
  <si>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</si>
  <si>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</si>
  <si>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</si>
  <si>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</si>
  <si>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</si>
  <si>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</si>
  <si>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</si>
  <si>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</si>
  <si>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</si>
  <si>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</si>
  <si>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</si>
  <si>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</si>
  <si>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</si>
  <si>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</si>
  <si>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</si>
  <si>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</si>
  <si>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</si>
  <si>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</si>
  <si>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</si>
  <si>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</si>
  <si>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</si>
  <si>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</si>
  <si>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</si>
  <si>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</si>
  <si>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</si>
  <si>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</si>
  <si>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</si>
  <si>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</si>
  <si>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</si>
  <si>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</si>
  <si>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</si>
  <si>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</si>
  <si>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</si>
  <si>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</si>
  <si>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</si>
  <si>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</si>
  <si>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</si>
  <si>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</si>
  <si>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</si>
  <si>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</si>
  <si>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</si>
  <si>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</si>
  <si>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</si>
  <si>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</si>
  <si>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</si>
  <si>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</si>
  <si>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</si>
  <si>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</si>
  <si>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</si>
  <si>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</si>
  <si>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</si>
  <si>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</si>
  <si>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</si>
  <si>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</si>
  <si>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</si>
  <si>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</si>
  <si>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</si>
  <si>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</si>
  <si>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</si>
  <si>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</si>
  <si>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</si>
  <si>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</si>
  <si>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</si>
  <si>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</si>
  <si>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</si>
  <si>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</si>
  <si>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</si>
  <si>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</si>
  <si>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</si>
  <si>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</si>
  <si>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</si>
  <si>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</si>
  <si>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</si>
  <si>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</si>
  <si>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</si>
  <si>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</si>
  <si>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</si>
  <si>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</si>
  <si>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</si>
  <si>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</si>
  <si>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</si>
  <si>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</si>
  <si>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</si>
  <si>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</si>
  <si>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</si>
  <si>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</si>
  <si>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</si>
  <si>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</si>
  <si>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</si>
  <si>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</si>
  <si>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</si>
  <si>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</si>
  <si>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</si>
  <si>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</si>
  <si>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</si>
  <si>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</si>
  <si>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</si>
  <si>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</si>
  <si>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</si>
  <si>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</si>
  <si>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</si>
  <si>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</si>
  <si>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</si>
  <si>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</si>
  <si>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</si>
  <si>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</si>
  <si>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</si>
  <si>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</si>
  <si>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</si>
  <si>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</si>
  <si>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</si>
  <si>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</si>
  <si>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</si>
  <si>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</si>
  <si>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</si>
  <si>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</si>
  <si>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</si>
  <si>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</si>
  <si>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</si>
  <si>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</si>
  <si>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</si>
  <si>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</si>
  <si>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</si>
  <si>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</si>
  <si>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</si>
  <si>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</si>
  <si>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</si>
  <si>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</si>
  <si>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</si>
  <si>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</si>
  <si>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</si>
  <si>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</si>
  <si>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</si>
  <si>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</si>
  <si>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</si>
  <si>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</si>
  <si>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</si>
  <si>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</si>
  <si>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</si>
  <si>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</si>
  <si>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</si>
  <si>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</si>
  <si>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</si>
  <si>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</si>
  <si>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</si>
  <si>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</si>
  <si>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</si>
  <si>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</si>
  <si>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</si>
  <si>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</si>
  <si>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</si>
  <si>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</si>
  <si>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</si>
  <si>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</si>
  <si>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</si>
  <si>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</si>
  <si>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</si>
  <si>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</si>
  <si>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</si>
  <si>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</si>
  <si>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</si>
  <si>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</si>
  <si>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</si>
  <si>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</si>
  <si>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</si>
  <si>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</si>
  <si>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</si>
  <si>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</si>
  <si>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</si>
  <si>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</si>
  <si>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</si>
  <si>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</si>
  <si>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</si>
  <si>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</si>
  <si>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</si>
  <si>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</si>
  <si>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</si>
  <si>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</si>
  <si>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</si>
  <si>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</si>
  <si>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</si>
  <si>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</si>
  <si>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</si>
  <si>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</si>
  <si>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</si>
  <si>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</si>
  <si>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</si>
  <si>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</si>
  <si>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</si>
  <si>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</si>
  <si>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</si>
  <si>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</si>
  <si>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</si>
  <si>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</si>
  <si>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</si>
  <si>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</si>
  <si>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</si>
  <si>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</si>
  <si>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</si>
  <si>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</si>
  <si>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</si>
  <si>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</si>
  <si>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</si>
  <si>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</si>
  <si>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</si>
  <si>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</si>
  <si>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</si>
  <si>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</si>
  <si>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</si>
  <si>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</si>
  <si>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</si>
  <si>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</si>
  <si>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</si>
  <si>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</si>
  <si>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</si>
  <si>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</si>
  <si>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</si>
  <si>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</si>
  <si>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</si>
  <si>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</si>
  <si>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</si>
  <si>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</si>
  <si>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</si>
  <si>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</si>
  <si>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</si>
  <si>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</si>
  <si>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</si>
  <si>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</si>
  <si>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</si>
  <si>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</si>
  <si>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</si>
  <si>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</si>
  <si>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</si>
  <si>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</si>
  <si>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</si>
  <si>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</si>
  <si>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</si>
  <si>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</si>
  <si>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</si>
  <si>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</si>
  <si>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</si>
  <si>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</si>
  <si>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</si>
  <si>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</si>
  <si>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</si>
  <si>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</si>
  <si>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</si>
  <si>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</si>
  <si>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</si>
  <si>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</si>
  <si>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</si>
  <si>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</si>
  <si>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</si>
  <si>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</si>
  <si>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</si>
  <si>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</si>
  <si>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</si>
  <si>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</si>
  <si>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</si>
  <si>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</si>
  <si>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</si>
  <si>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</si>
  <si>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</si>
  <si>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</si>
  <si>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</si>
  <si>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</si>
  <si>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</si>
  <si>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</si>
  <si>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</si>
  <si>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</si>
  <si>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</si>
  <si>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</si>
  <si>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</si>
  <si>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</si>
  <si>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</si>
  <si>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</si>
  <si>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</si>
  <si>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</si>
  <si>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</si>
  <si>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</si>
  <si>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</si>
  <si>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</si>
  <si>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</si>
  <si>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</si>
  <si>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</si>
  <si>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</si>
  <si>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</si>
  <si>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</si>
  <si>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</si>
  <si>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</si>
  <si>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</si>
  <si>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</si>
  <si>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</si>
  <si>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</si>
  <si>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</si>
  <si>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</si>
  <si>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</si>
  <si>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</si>
  <si>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</si>
  <si>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</si>
  <si>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</si>
  <si>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</si>
  <si>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</si>
  <si>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</si>
  <si>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</si>
  <si>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</si>
  <si>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</si>
  <si>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</si>
  <si>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</si>
  <si>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</si>
  <si>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</si>
  <si>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</si>
  <si>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</si>
  <si>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</si>
  <si>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</si>
  <si>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</si>
  <si>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</si>
  <si>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</si>
  <si>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</si>
  <si>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</si>
  <si>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</si>
  <si>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</si>
  <si>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</si>
  <si>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</si>
  <si>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</si>
  <si>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</si>
  <si>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</si>
  <si>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</si>
  <si>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</si>
  <si>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</si>
  <si>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</si>
  <si>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</si>
  <si>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</si>
  <si>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</si>
  <si>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</si>
  <si>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</si>
  <si>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</si>
  <si>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</si>
  <si>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</si>
  <si>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</si>
  <si>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</si>
  <si>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</si>
  <si>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</si>
  <si>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</si>
  <si>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</si>
  <si>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</si>
  <si>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</si>
  <si>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</si>
  <si>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</si>
  <si>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</si>
  <si>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</si>
  <si>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</si>
  <si>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</si>
  <si>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</si>
  <si>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</si>
  <si>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</si>
  <si>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</si>
  <si>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</si>
  <si>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</si>
  <si>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</si>
  <si>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</si>
  <si>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</si>
  <si>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</si>
  <si>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</si>
  <si>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</si>
  <si>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</si>
  <si>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</si>
  <si>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</si>
  <si>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</si>
  <si>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</si>
  <si>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</si>
  <si>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</si>
  <si>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</si>
  <si>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</si>
  <si>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</si>
  <si>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</si>
  <si>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</si>
  <si>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</si>
  <si>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</si>
  <si>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</si>
  <si>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</si>
  <si>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</si>
  <si>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</si>
  <si>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</si>
  <si>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</si>
  <si>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</si>
  <si>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</si>
  <si>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</si>
  <si>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</si>
  <si>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</si>
  <si>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</si>
  <si>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</si>
  <si>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</si>
  <si>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</si>
  <si>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</si>
  <si>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</si>
  <si>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</si>
  <si>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</si>
  <si>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</si>
  <si>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</si>
  <si>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</si>
  <si>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</si>
  <si>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</si>
  <si>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</si>
  <si>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</si>
  <si>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</si>
  <si>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</si>
  <si>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</si>
  <si>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</si>
  <si>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</si>
  <si>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</si>
  <si>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</si>
  <si>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</si>
  <si>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</si>
  <si>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</si>
  <si>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</si>
  <si>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</si>
  <si>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</si>
  <si>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</si>
  <si>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</si>
  <si>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</si>
  <si>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</si>
  <si>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</si>
  <si>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</si>
  <si>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</si>
  <si>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</si>
  <si>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</si>
  <si>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</si>
  <si>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</si>
  <si>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</si>
  <si>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</si>
  <si>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</si>
  <si>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</si>
  <si>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</si>
  <si>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</si>
  <si>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</si>
  <si>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</si>
  <si>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</si>
  <si>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</si>
  <si>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</si>
  <si>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</si>
  <si>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</si>
  <si>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</si>
  <si>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</si>
  <si>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</si>
  <si>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</si>
  <si>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</si>
  <si>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</si>
  <si>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</si>
  <si>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</si>
  <si>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</si>
  <si>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</si>
  <si>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</si>
  <si>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</si>
  <si>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</si>
  <si>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</si>
  <si>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</si>
  <si>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</si>
  <si>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</si>
  <si>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</si>
  <si>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</si>
  <si>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</si>
  <si>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</si>
  <si>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</si>
  <si>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</si>
  <si>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</si>
  <si>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</si>
  <si>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</si>
  <si>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</si>
  <si>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</si>
  <si>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</si>
  <si>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</si>
  <si>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</si>
  <si>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</si>
  <si>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</si>
  <si>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</si>
  <si>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</si>
  <si>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</si>
  <si>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</si>
  <si>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</si>
  <si>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</si>
  <si>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</si>
  <si>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</si>
  <si>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</si>
  <si>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</si>
  <si>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</si>
  <si>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</si>
  <si>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</si>
  <si>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</si>
  <si>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</si>
  <si>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</si>
  <si>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</si>
  <si>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</si>
  <si>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</si>
  <si>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</si>
  <si>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</si>
  <si>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</si>
  <si>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</si>
  <si>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</si>
  <si>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</si>
  <si>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</si>
  <si>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</si>
  <si>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</si>
  <si>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</si>
  <si>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</si>
  <si>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</si>
  <si>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</si>
  <si>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</si>
  <si>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</si>
  <si>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</si>
  <si>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</si>
  <si>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</si>
  <si>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</si>
  <si>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</si>
  <si>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</si>
  <si>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</si>
  <si>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</si>
  <si>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</si>
  <si>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</si>
  <si>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</si>
  <si>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</si>
  <si>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</si>
  <si>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</si>
  <si>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</si>
  <si>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</si>
  <si>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</si>
  <si>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</si>
  <si>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</si>
  <si>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</si>
  <si>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</si>
  <si>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</si>
  <si>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</si>
  <si>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</si>
  <si>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</si>
  <si>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</si>
  <si>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</si>
  <si>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</si>
  <si>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</si>
  <si>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</si>
  <si>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</si>
  <si>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</si>
  <si>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</si>
  <si>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</si>
  <si>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</si>
  <si>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</si>
  <si>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</si>
  <si>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</si>
  <si>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</si>
  <si>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</si>
  <si>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</si>
  <si>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</si>
  <si>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</si>
  <si>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</si>
  <si>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</si>
  <si>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</si>
  <si>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</si>
  <si>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</si>
  <si>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</si>
  <si>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</si>
  <si>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</si>
  <si>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</si>
  <si>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</si>
  <si>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</si>
  <si>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</si>
  <si>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</si>
  <si>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</si>
  <si>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</si>
  <si>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</si>
  <si>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</si>
  <si>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</si>
  <si>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</si>
  <si>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</si>
  <si>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</si>
  <si>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</si>
  <si>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</si>
  <si>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</si>
  <si>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</si>
  <si>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</si>
  <si>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</si>
  <si>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</si>
  <si>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</si>
  <si>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</si>
  <si>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</si>
  <si>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</si>
  <si>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</si>
  <si>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</si>
  <si>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</si>
  <si>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</si>
  <si>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</si>
  <si>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</si>
  <si>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</si>
  <si>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</si>
  <si>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</si>
  <si>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</si>
  <si>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</si>
  <si>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</si>
  <si>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</si>
  <si>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</si>
  <si>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</si>
  <si>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</si>
  <si>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</si>
  <si>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</si>
  <si>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</si>
  <si>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</si>
  <si>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</si>
  <si>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</si>
  <si>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</si>
  <si>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</si>
  <si>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</si>
  <si>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</si>
  <si>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</si>
  <si>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</si>
  <si>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</si>
  <si>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</si>
  <si>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</si>
  <si>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</si>
  <si>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</si>
  <si>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</si>
  <si>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</si>
  <si>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</si>
  <si>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</si>
  <si>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</si>
  <si>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</si>
  <si>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</si>
  <si>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</si>
  <si>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</si>
  <si>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</si>
  <si>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</si>
  <si>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</si>
  <si>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</si>
  <si>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</si>
  <si>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</si>
  <si>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</si>
  <si>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</si>
  <si>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</si>
  <si>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</si>
  <si>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</si>
  <si>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</si>
  <si>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</si>
  <si>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</si>
  <si>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</si>
  <si>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</si>
  <si>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</si>
  <si>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</si>
  <si>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</si>
  <si>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</si>
  <si>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</si>
  <si>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</si>
  <si>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</si>
  <si>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</si>
  <si>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</si>
  <si>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</si>
  <si>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</si>
  <si>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</si>
  <si>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</si>
  <si>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</si>
  <si>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</si>
  <si>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</si>
  <si>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</si>
  <si>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</si>
  <si>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</si>
  <si>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</si>
  <si>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</si>
  <si>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</si>
  <si>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</si>
  <si>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</si>
  <si>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</si>
  <si>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</si>
  <si>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</si>
  <si>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</si>
  <si>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</si>
  <si>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</si>
  <si>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</si>
  <si>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</si>
  <si>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</si>
  <si>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</si>
  <si>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</si>
  <si>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</si>
  <si>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</si>
  <si>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</si>
  <si>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</si>
  <si>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</si>
  <si>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</si>
  <si>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</si>
  <si>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</si>
  <si>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</si>
  <si>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</si>
  <si>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</si>
  <si>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</si>
  <si>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</si>
  <si>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</si>
  <si>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</si>
  <si>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</si>
  <si>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</si>
  <si>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</si>
  <si>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</si>
  <si>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</si>
  <si>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</si>
  <si>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</si>
  <si>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</si>
  <si>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</si>
  <si>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</si>
  <si>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</si>
  <si>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</si>
  <si>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</si>
  <si>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</si>
  <si>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</si>
  <si>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</si>
  <si>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</si>
  <si>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</si>
  <si>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</si>
  <si>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</si>
  <si>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</si>
  <si>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</si>
  <si>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</si>
  <si>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</si>
  <si>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</si>
  <si>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</si>
  <si>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</si>
  <si>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</si>
  <si>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</si>
  <si>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</si>
  <si>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</si>
  <si>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</si>
  <si>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</si>
  <si>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</si>
  <si>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</si>
  <si>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</si>
  <si>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</si>
  <si>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</si>
  <si>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</si>
  <si>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</si>
  <si>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</si>
  <si>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</si>
  <si>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</si>
  <si>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</si>
  <si>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</si>
  <si>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</si>
  <si>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</si>
  <si>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</si>
  <si>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</si>
  <si>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</si>
  <si>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</si>
  <si>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</si>
  <si>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</si>
  <si>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</si>
  <si>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</si>
  <si>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</si>
  <si>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</si>
  <si>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</si>
  <si>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</si>
  <si>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</si>
  <si>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</si>
  <si>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</si>
  <si>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</si>
  <si>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</si>
  <si>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</si>
  <si>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</si>
  <si>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</si>
  <si>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</si>
  <si>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</si>
  <si>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</si>
  <si>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</si>
  <si>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</si>
  <si>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</si>
  <si>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</si>
  <si>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</si>
  <si>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</si>
  <si>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</si>
  <si>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</si>
  <si>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</si>
  <si>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</si>
  <si>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</si>
  <si>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</si>
  <si>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</si>
  <si>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</si>
  <si>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</si>
  <si>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</si>
  <si>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</si>
  <si>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</si>
  <si>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</si>
  <si>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</si>
  <si>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</si>
  <si>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</si>
  <si>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</si>
  <si>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</si>
  <si>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</si>
  <si>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</si>
  <si>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</si>
  <si>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</si>
  <si>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</si>
  <si>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</si>
  <si>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</si>
  <si>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</si>
  <si>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</si>
  <si>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</si>
  <si>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</si>
  <si>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</si>
  <si>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</si>
  <si>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</si>
  <si>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</si>
  <si>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</si>
  <si>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</si>
  <si>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</si>
  <si>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</si>
  <si>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</si>
  <si>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</si>
  <si>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</si>
  <si>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</si>
  <si>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</si>
  <si>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</si>
  <si>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</si>
  <si>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</si>
  <si>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</si>
  <si>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</si>
  <si>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</si>
  <si>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</si>
  <si>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</si>
  <si>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</si>
  <si>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</si>
  <si>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</si>
  <si>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</si>
  <si>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</si>
  <si>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</si>
  <si>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</si>
  <si>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</si>
  <si>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</si>
  <si>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</si>
  <si>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</si>
  <si>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</si>
  <si>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</si>
  <si>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</si>
  <si>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</si>
  <si>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</si>
  <si>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</si>
  <si>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</si>
  <si>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</si>
  <si>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</si>
  <si>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</si>
  <si>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</si>
  <si>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</si>
  <si>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</si>
  <si>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</si>
  <si>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</si>
  <si>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</si>
  <si>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</si>
  <si>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</si>
  <si>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</si>
  <si>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</si>
  <si>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</si>
  <si>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</si>
  <si>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</si>
  <si>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</si>
  <si>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</si>
  <si>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</si>
  <si>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</si>
  <si>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</si>
  <si>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</si>
  <si>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</si>
  <si>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</si>
  <si>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</si>
  <si>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</si>
  <si>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</si>
  <si>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</si>
  <si>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</si>
  <si>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</si>
  <si>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</si>
  <si>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</si>
  <si>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</si>
  <si>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</si>
  <si>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</si>
  <si>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</si>
  <si>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</si>
  <si>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</si>
  <si>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</si>
  <si>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</si>
  <si>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</si>
  <si>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</si>
  <si>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</si>
  <si>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</si>
  <si>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</si>
  <si>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</si>
  <si>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</si>
  <si>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</si>
  <si>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</si>
  <si>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</si>
  <si>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</si>
  <si>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</si>
  <si>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</si>
  <si>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</si>
  <si>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</si>
  <si>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</si>
  <si>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</si>
  <si>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</si>
  <si>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</si>
  <si>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</si>
  <si>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</si>
  <si>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</si>
  <si>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</si>
  <si>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</si>
  <si>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</si>
  <si>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</si>
  <si>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</si>
  <si>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</si>
  <si>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</si>
  <si>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</si>
  <si>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</si>
  <si>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</si>
  <si>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</si>
  <si>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</si>
  <si>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</si>
  <si>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</si>
  <si>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</si>
  <si>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</si>
  <si>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</si>
  <si>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</si>
  <si>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</si>
  <si>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</si>
  <si>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</si>
  <si>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</si>
  <si>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</si>
  <si>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</si>
  <si>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</si>
  <si>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</si>
  <si>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</si>
  <si>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</si>
  <si>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</si>
  <si>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</si>
  <si>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</si>
  <si>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</si>
  <si>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</si>
  <si>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</si>
  <si>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</si>
  <si>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</si>
  <si>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</si>
  <si>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</si>
  <si>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</si>
  <si>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</si>
  <si>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</si>
  <si>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</si>
  <si>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</si>
  <si>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</si>
  <si>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</si>
  <si>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</si>
  <si>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</si>
  <si>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</si>
  <si>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</si>
  <si>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</si>
  <si>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</si>
  <si>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</si>
  <si>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</si>
  <si>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</si>
  <si>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</si>
  <si>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</si>
  <si>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</si>
  <si>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</si>
  <si>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</si>
  <si>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</si>
  <si>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</si>
  <si>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</si>
  <si>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</si>
  <si>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</si>
  <si>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</si>
  <si>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</si>
  <si>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</si>
  <si>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</si>
  <si>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</si>
  <si>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</si>
  <si>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</si>
  <si>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</si>
  <si>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</si>
  <si>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</si>
  <si>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</si>
  <si>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</si>
  <si>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</si>
  <si>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</si>
  <si>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</si>
  <si>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</si>
  <si>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</si>
  <si>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</si>
  <si>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</si>
  <si>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</si>
  <si>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</si>
  <si>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</si>
  <si>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</si>
  <si>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</si>
  <si>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</si>
  <si>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</si>
  <si>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</si>
  <si>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</si>
  <si>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</si>
  <si>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</si>
  <si>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</si>
  <si>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</si>
  <si>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</si>
  <si>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</si>
  <si>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</si>
  <si>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</si>
  <si>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</si>
  <si>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</si>
  <si>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</si>
  <si>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</si>
  <si>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</si>
  <si>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</si>
  <si>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</si>
  <si>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</si>
  <si>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</si>
  <si>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</si>
  <si>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</si>
  <si>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</si>
  <si>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</si>
  <si>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</si>
  <si>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</si>
  <si>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</si>
  <si>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</si>
  <si>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</si>
  <si>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</si>
  <si>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</si>
  <si>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</si>
  <si>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</si>
  <si>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</si>
  <si>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</si>
  <si>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</si>
  <si>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</si>
  <si>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</si>
  <si>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</si>
  <si>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</si>
  <si>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</si>
  <si>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</si>
  <si>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</si>
  <si>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</si>
  <si>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</si>
  <si>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</si>
  <si>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</si>
  <si>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</si>
  <si>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</si>
  <si>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</si>
  <si>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</si>
  <si>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</si>
  <si>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</si>
  <si>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</si>
  <si>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</si>
  <si>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</si>
  <si>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</si>
  <si>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</si>
  <si>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</si>
  <si>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</si>
  <si>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</si>
  <si>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</si>
  <si>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</si>
  <si>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</si>
  <si>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</si>
  <si>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</si>
  <si>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</si>
  <si>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</si>
  <si>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</si>
  <si>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</si>
  <si>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</si>
  <si>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</si>
  <si>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</si>
  <si>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</si>
  <si>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</si>
  <si>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</si>
  <si>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</si>
  <si>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</si>
  <si>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</si>
  <si>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</si>
  <si>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</si>
  <si>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</si>
  <si>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</si>
  <si>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</si>
  <si>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</si>
  <si>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</si>
  <si>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</si>
  <si>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</si>
  <si>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</si>
  <si>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</si>
  <si>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</si>
  <si>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</si>
  <si>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</si>
  <si>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</si>
  <si>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</si>
  <si>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</si>
  <si>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</si>
  <si>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</si>
  <si>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</si>
  <si>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</si>
  <si>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</si>
  <si>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</si>
  <si>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</si>
  <si>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</si>
  <si>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</si>
  <si>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</si>
  <si>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</si>
  <si>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</si>
  <si>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</si>
  <si>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</si>
  <si>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</si>
  <si>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</si>
  <si>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</si>
  <si>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</si>
  <si>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</si>
  <si>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</si>
  <si>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</si>
  <si>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</si>
  <si>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</si>
  <si>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</si>
  <si>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</si>
  <si>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</si>
  <si>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</si>
  <si>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</si>
  <si>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</si>
  <si>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</si>
  <si>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</si>
  <si>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</si>
  <si>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</si>
  <si>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</si>
  <si>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</si>
  <si>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</si>
  <si>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</si>
  <si>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</si>
  <si>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</si>
  <si>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</si>
  <si>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</si>
  <si>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</si>
  <si>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</si>
  <si>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</si>
  <si>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</si>
  <si>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</si>
  <si>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</si>
  <si>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</si>
  <si>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</si>
  <si>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</si>
  <si>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</si>
  <si>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</si>
  <si>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</si>
  <si>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</si>
  <si>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</si>
  <si>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</si>
  <si>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</si>
  <si>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</si>
  <si>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</si>
  <si>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</si>
  <si>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</si>
  <si>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</si>
  <si>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</si>
  <si>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</si>
  <si>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</si>
  <si>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</si>
  <si>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</si>
  <si>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</si>
  <si>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</si>
  <si>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</si>
  <si>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</si>
  <si>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</si>
  <si>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</si>
  <si>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</si>
  <si>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</si>
  <si>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</si>
  <si>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</si>
  <si>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</si>
  <si>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</si>
  <si>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</si>
  <si>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</si>
  <si>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</si>
  <si>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</si>
  <si>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</si>
  <si>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</si>
  <si>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</si>
  <si>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</si>
  <si>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</si>
  <si>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</si>
  <si>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</si>
  <si>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</si>
  <si>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</si>
  <si>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</si>
  <si>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</si>
  <si>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</si>
  <si>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</si>
  <si>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</si>
  <si>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</si>
  <si>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</si>
  <si>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</si>
  <si>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</si>
  <si>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</si>
  <si>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</si>
  <si>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</si>
  <si>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</si>
  <si>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</si>
  <si>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</si>
  <si>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</si>
  <si>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</si>
  <si>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</si>
  <si>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</si>
  <si>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</si>
  <si>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</si>
  <si>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</si>
  <si>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</si>
  <si>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</si>
  <si>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</si>
  <si>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</si>
  <si>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</si>
  <si>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</si>
  <si>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</si>
  <si>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</si>
  <si>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</si>
  <si>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</si>
  <si>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</si>
  <si>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</si>
  <si>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</si>
  <si>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</si>
  <si>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</si>
  <si>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</si>
  <si>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</si>
  <si>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</si>
  <si>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</si>
  <si>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</si>
  <si>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</si>
  <si>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</si>
  <si>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</si>
  <si>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</si>
  <si>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</si>
  <si>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</si>
  <si>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</si>
  <si>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</si>
  <si>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</si>
  <si>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</si>
  <si>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</si>
  <si>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</si>
  <si>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</si>
  <si>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</si>
  <si>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</si>
  <si>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</si>
  <si>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</si>
  <si>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</si>
  <si>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</si>
  <si>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</si>
  <si>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</si>
  <si>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</si>
  <si>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</si>
  <si>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</si>
  <si>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</si>
  <si>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</si>
  <si>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</si>
  <si>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</si>
  <si>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</si>
  <si>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</si>
  <si>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</si>
  <si>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</si>
  <si>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</si>
  <si>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</si>
  <si>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</si>
  <si>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</si>
  <si>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</si>
  <si>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</si>
  <si>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</si>
  <si>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</si>
  <si>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</si>
  <si>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</si>
  <si>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</si>
  <si>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</si>
  <si>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</si>
  <si>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</si>
  <si>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</si>
  <si>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</si>
  <si>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</si>
  <si>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</si>
  <si>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</si>
  <si>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</si>
  <si>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</si>
  <si>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</si>
  <si>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</si>
  <si>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</si>
  <si>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</si>
  <si>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</si>
  <si>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</si>
  <si>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</si>
  <si>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</si>
  <si>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</si>
  <si>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</si>
  <si>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</si>
  <si>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</si>
  <si>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</si>
  <si>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</si>
  <si>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</si>
  <si>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</si>
  <si>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</si>
  <si>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</si>
  <si>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</si>
  <si>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</si>
  <si>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</si>
  <si>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</si>
  <si>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</si>
  <si>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</si>
  <si>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</si>
  <si>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</si>
  <si>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</si>
  <si>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</si>
  <si>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</si>
  <si>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</si>
  <si>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</si>
  <si>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</si>
  <si>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</si>
  <si>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</si>
  <si>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</si>
  <si>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</si>
  <si>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</si>
  <si>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</si>
  <si>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</si>
  <si>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</si>
  <si>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</si>
  <si>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</si>
  <si>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</si>
  <si>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</si>
  <si>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</si>
  <si>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</si>
  <si>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</si>
  <si>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</si>
  <si>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</si>
  <si>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</si>
  <si>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</si>
  <si>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</si>
  <si>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</si>
  <si>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</si>
  <si>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</si>
  <si>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</si>
  <si>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</si>
  <si>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</si>
  <si>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</si>
  <si>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</si>
  <si>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</si>
  <si>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</si>
  <si>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</si>
  <si>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</si>
  <si>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</si>
  <si>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</si>
  <si>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</si>
  <si>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</si>
  <si>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</si>
  <si>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</si>
  <si>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</si>
  <si>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</si>
  <si>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</si>
  <si>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</si>
  <si>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</si>
  <si>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</si>
  <si>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</si>
  <si>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</si>
  <si>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</si>
  <si>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</si>
  <si>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</si>
  <si>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</si>
  <si>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</si>
  <si>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</si>
  <si>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</si>
  <si>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</si>
  <si>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</si>
  <si>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</si>
  <si>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</si>
  <si>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</si>
  <si>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</si>
  <si>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</si>
  <si>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</si>
  <si>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</si>
  <si>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</si>
  <si>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</si>
  <si>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</si>
  <si>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</si>
  <si>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</si>
  <si>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</si>
  <si>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</si>
  <si>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</si>
  <si>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</si>
  <si>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</si>
  <si>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</si>
  <si>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</si>
  <si>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</si>
  <si>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</si>
  <si>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</si>
  <si>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</si>
  <si>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</si>
  <si>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</si>
  <si>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</si>
  <si>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</si>
  <si>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</si>
  <si>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</si>
  <si>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</si>
  <si>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</si>
  <si>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</si>
  <si>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</si>
  <si>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</si>
  <si>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</si>
  <si>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</si>
  <si>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</si>
  <si>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</si>
  <si>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</si>
  <si>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</si>
  <si>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</si>
  <si>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</si>
  <si>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</si>
  <si>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</si>
  <si>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</si>
  <si>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</si>
  <si>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</si>
  <si>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</si>
  <si>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</si>
  <si>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</si>
  <si>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</si>
  <si>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</si>
  <si>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</si>
  <si>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</si>
  <si>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</si>
  <si>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</si>
  <si>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</si>
  <si>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</si>
  <si>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</si>
  <si>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</si>
  <si>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</si>
  <si>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</si>
  <si>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</si>
  <si>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</si>
  <si>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</si>
  <si>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</si>
  <si>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</si>
  <si>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</si>
  <si>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</si>
  <si>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</si>
  <si>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</si>
  <si>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</si>
  <si>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</si>
  <si>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</si>
  <si>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</si>
  <si>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</si>
  <si>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</si>
  <si>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</si>
  <si>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</si>
  <si>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</si>
  <si>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</si>
  <si>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</si>
  <si>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</si>
  <si>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</si>
  <si>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</si>
  <si>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</si>
  <si>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</si>
  <si>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</si>
  <si>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</si>
  <si>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</si>
  <si>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</si>
  <si>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</si>
  <si>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</si>
  <si>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</si>
  <si>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</si>
  <si>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</si>
  <si>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</si>
  <si>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</si>
  <si>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</si>
  <si>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</si>
  <si>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</si>
  <si>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</si>
  <si>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</si>
  <si>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</si>
  <si>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</si>
  <si>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</si>
  <si>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</si>
  <si>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</si>
  <si>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</si>
  <si>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</si>
  <si>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</si>
  <si>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</si>
  <si>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</si>
  <si>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</si>
  <si>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</si>
  <si>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</si>
  <si>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</si>
  <si>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</si>
  <si>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</si>
  <si>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</si>
  <si>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</si>
  <si>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</si>
  <si>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</si>
  <si>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</si>
  <si>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</si>
  <si>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</si>
  <si>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</si>
  <si>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</si>
  <si>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</si>
  <si>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</si>
  <si>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</si>
  <si>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</si>
  <si>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</si>
  <si>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</si>
  <si>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</si>
  <si>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</si>
  <si>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</si>
  <si>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</si>
  <si>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</si>
  <si>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</si>
  <si>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</si>
  <si>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</si>
  <si>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</si>
  <si>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</si>
  <si>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</si>
  <si>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</si>
  <si>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</si>
  <si>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</si>
  <si>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</si>
  <si>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</si>
  <si>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</si>
  <si>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</si>
  <si>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</si>
  <si>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</si>
  <si>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</si>
  <si>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</si>
  <si>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</si>
  <si>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</si>
  <si>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</si>
  <si>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</si>
  <si>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</si>
  <si>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</si>
  <si>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</si>
  <si>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</si>
  <si>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</si>
  <si>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</si>
  <si>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</si>
  <si>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</si>
  <si>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</si>
  <si>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</si>
  <si>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</si>
  <si>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</si>
  <si>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</si>
  <si>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</si>
  <si>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</si>
  <si>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</si>
  <si>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</si>
  <si>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</si>
  <si>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</si>
  <si>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</si>
  <si>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</si>
  <si>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</si>
  <si>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</si>
  <si>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</si>
  <si>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</si>
  <si>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</si>
  <si>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</si>
  <si>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</si>
  <si>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</si>
  <si>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</si>
  <si>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</si>
  <si>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</si>
  <si>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</si>
  <si>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</si>
  <si>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</si>
  <si>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</si>
  <si>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</si>
  <si>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</si>
  <si>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</si>
  <si>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</si>
  <si>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</si>
  <si>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</si>
  <si>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</si>
  <si>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</si>
  <si>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</si>
  <si>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</si>
  <si>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</si>
  <si>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</si>
  <si>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</si>
  <si>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</si>
  <si>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</si>
  <si>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</si>
  <si>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</si>
  <si>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</si>
  <si>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</si>
  <si>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</si>
  <si>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</si>
  <si>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</si>
  <si>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</si>
  <si>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</si>
  <si>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</si>
  <si>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</si>
  <si>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</si>
  <si>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</si>
  <si>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</si>
  <si>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</si>
  <si>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</si>
  <si>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</si>
  <si>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</si>
  <si>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</si>
  <si>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</si>
  <si>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</si>
  <si>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</si>
  <si>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</si>
  <si>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</si>
  <si>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</si>
  <si>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</si>
  <si>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</si>
  <si>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</si>
  <si>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</si>
  <si>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</si>
  <si>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</si>
  <si>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</si>
  <si>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</si>
  <si>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</si>
  <si>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</si>
  <si>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</si>
  <si>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</si>
  <si>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</si>
  <si>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</si>
  <si>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</si>
  <si>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</si>
  <si>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</si>
  <si>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</si>
  <si>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</si>
  <si>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</si>
  <si>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</si>
  <si>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</si>
  <si>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</si>
  <si>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</si>
  <si>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</si>
  <si>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</si>
  <si>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</si>
  <si>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</si>
  <si>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</si>
  <si>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</si>
  <si>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</si>
  <si>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</si>
  <si>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</si>
  <si>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</si>
  <si>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</si>
  <si>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</si>
  <si>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</si>
  <si>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</si>
  <si>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</si>
  <si>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</si>
  <si>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</si>
  <si>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</si>
  <si>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</si>
  <si>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</si>
  <si>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</si>
  <si>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</si>
  <si>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</si>
  <si>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</si>
  <si>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</si>
  <si>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</si>
  <si>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</si>
  <si>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</si>
  <si>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</si>
  <si>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</si>
  <si>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</si>
  <si>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</si>
  <si>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</si>
  <si>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</si>
  <si>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</si>
  <si>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</si>
  <si>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</si>
  <si>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</si>
  <si>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</si>
  <si>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</si>
  <si>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</si>
  <si>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</si>
  <si>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</si>
  <si>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</si>
  <si>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</si>
  <si>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</si>
  <si>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</si>
  <si>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</si>
  <si>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</si>
  <si>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</si>
  <si>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</si>
  <si>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</si>
  <si>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</si>
  <si>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</si>
  <si>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</si>
  <si>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</si>
  <si>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</si>
  <si>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</si>
  <si>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</si>
  <si>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</si>
  <si>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</si>
  <si>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</si>
  <si>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</si>
  <si>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</si>
  <si>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</si>
  <si>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</si>
  <si>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</si>
  <si>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</si>
  <si>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</si>
  <si>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</si>
  <si>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</si>
  <si>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</si>
  <si>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</si>
  <si>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</si>
  <si>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</si>
  <si>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</si>
  <si>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</si>
  <si>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</si>
  <si>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</si>
  <si>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</si>
  <si>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</si>
  <si>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</si>
  <si>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</si>
  <si>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</si>
  <si>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</si>
  <si>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</si>
  <si>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</si>
  <si>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</si>
  <si>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</si>
  <si>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</si>
  <si>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</si>
  <si>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</si>
  <si>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</si>
  <si>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</si>
  <si>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</si>
  <si>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</si>
  <si>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</si>
  <si>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</si>
  <si>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</si>
  <si>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</si>
  <si>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</si>
  <si>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</si>
  <si>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</si>
  <si>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</si>
  <si>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</si>
  <si>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</si>
  <si>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</si>
  <si>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</si>
  <si>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</si>
  <si>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</si>
  <si>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</si>
  <si>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</si>
  <si>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</si>
  <si>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</si>
  <si>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</si>
  <si>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</si>
  <si>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</si>
  <si>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</si>
  <si>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</si>
  <si>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</si>
  <si>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</si>
  <si>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</si>
  <si>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</si>
  <si>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</si>
  <si>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</si>
  <si>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</si>
  <si>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</si>
  <si>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</si>
  <si>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</si>
  <si>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</si>
  <si>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</si>
  <si>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</si>
  <si>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</si>
  <si>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</si>
  <si>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</si>
  <si>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</si>
  <si>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</si>
  <si>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</si>
  <si>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</si>
  <si>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</si>
  <si>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</si>
  <si>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</si>
  <si>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</si>
  <si>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</si>
  <si>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</si>
  <si>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</si>
  <si>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</si>
  <si>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</si>
  <si>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</si>
  <si>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</si>
  <si>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</si>
  <si>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</si>
  <si>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</si>
  <si>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</si>
  <si>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</si>
  <si>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</si>
  <si>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</si>
  <si>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</si>
  <si>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</si>
  <si>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</si>
  <si>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</si>
  <si>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</si>
  <si>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</si>
  <si>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</si>
  <si>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</si>
  <si>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</si>
  <si>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</si>
  <si>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</si>
  <si>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</si>
  <si>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</si>
  <si>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</si>
  <si>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</si>
  <si>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</si>
  <si>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</si>
  <si>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</si>
  <si>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</si>
  <si>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</si>
  <si>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</si>
  <si>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</si>
  <si>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</si>
  <si>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</si>
  <si>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</si>
  <si>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</si>
  <si>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</si>
  <si>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</si>
  <si>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</si>
  <si>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</si>
  <si>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</si>
  <si>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</si>
  <si>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</si>
  <si>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</si>
  <si>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</si>
  <si>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</si>
  <si>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</si>
  <si>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</si>
  <si>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</si>
  <si>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</si>
  <si>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</si>
  <si>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</si>
  <si>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</si>
  <si>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</si>
  <si>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</si>
  <si>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</si>
  <si>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</si>
  <si>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</si>
  <si>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</si>
  <si>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</si>
  <si>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</si>
  <si>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</si>
  <si>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</si>
  <si>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</si>
  <si>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</si>
  <si>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</si>
  <si>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</si>
  <si>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</si>
  <si>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</si>
  <si>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</si>
  <si>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</si>
  <si>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</si>
  <si>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</si>
  <si>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</si>
  <si>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</si>
  <si>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</si>
  <si>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</si>
  <si>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</si>
  <si>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</si>
  <si>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</si>
  <si>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</si>
  <si>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</si>
  <si>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</si>
  <si>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</si>
  <si>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</si>
  <si>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</si>
  <si>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</si>
  <si>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</si>
  <si>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</si>
  <si>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</si>
  <si>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</si>
  <si>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</si>
  <si>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</si>
  <si>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</si>
  <si>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</si>
  <si>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</si>
  <si>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</si>
  <si>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</si>
  <si>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</si>
  <si>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</si>
  <si>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</si>
  <si>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</si>
  <si>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</si>
  <si>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</si>
  <si>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</si>
  <si>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</si>
  <si>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</si>
  <si>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</si>
  <si>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</si>
  <si>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</si>
  <si>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</si>
  <si>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</si>
  <si>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</si>
  <si>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</si>
  <si>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</si>
  <si>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</si>
  <si>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</si>
  <si>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</si>
  <si>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</si>
  <si>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</si>
  <si>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</si>
  <si>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</si>
  <si>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</si>
  <si>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</si>
  <si>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</si>
  <si>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</si>
  <si>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</si>
  <si>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</si>
  <si>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</si>
  <si>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</si>
  <si>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</si>
  <si>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</si>
  <si>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</si>
  <si>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</si>
  <si>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</si>
  <si>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</si>
  <si>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</si>
  <si>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</si>
  <si>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</si>
  <si>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</si>
  <si>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</si>
  <si>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</si>
  <si>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</si>
  <si>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</si>
  <si>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</si>
  <si>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</si>
  <si>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</si>
  <si>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</si>
  <si>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</si>
  <si>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</si>
  <si>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</si>
  <si>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</si>
  <si>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</si>
  <si>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</si>
  <si>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</si>
  <si>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</si>
  <si>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</si>
  <si>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</si>
  <si>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</si>
  <si>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</si>
  <si>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</si>
  <si>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</si>
  <si>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</si>
  <si>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</si>
  <si>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</si>
  <si>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</si>
  <si>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</si>
  <si>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</si>
  <si>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</si>
  <si>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</si>
  <si>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</si>
  <si>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</si>
  <si>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</si>
  <si>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</si>
  <si>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</si>
  <si>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</si>
  <si>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</si>
  <si>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</si>
  <si>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</si>
  <si>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</si>
  <si>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</si>
  <si>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</si>
  <si>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</si>
  <si>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</si>
  <si>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</si>
  <si>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</si>
  <si>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</si>
  <si>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</si>
  <si>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</si>
  <si>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</si>
  <si>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</si>
  <si>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</si>
  <si>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</si>
  <si>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</si>
  <si>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</si>
  <si>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</si>
  <si>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</si>
  <si>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</si>
  <si>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</si>
  <si>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</si>
  <si>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</si>
  <si>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</si>
  <si>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</si>
  <si>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</si>
  <si>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</si>
  <si>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</si>
  <si>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</si>
  <si>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</si>
  <si>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</si>
  <si>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</si>
  <si>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</si>
  <si>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</si>
  <si>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</si>
  <si>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</si>
  <si>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</si>
  <si>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</si>
  <si>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</si>
  <si>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</si>
  <si>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</si>
  <si>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</si>
  <si>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</si>
  <si>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</si>
  <si>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</si>
  <si>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</si>
  <si>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</si>
  <si>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</si>
  <si>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</si>
  <si>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</si>
  <si>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</si>
  <si>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</si>
  <si>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</si>
  <si>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</si>
  <si>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</si>
  <si>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</si>
  <si>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</si>
  <si>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</si>
  <si>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</si>
  <si>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</si>
  <si>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</si>
  <si>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</si>
  <si>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</si>
  <si>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</si>
  <si>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</si>
  <si>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</si>
  <si>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</si>
  <si>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</si>
  <si>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</si>
  <si>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</si>
  <si>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</si>
  <si>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</si>
  <si>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</si>
  <si>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</si>
  <si>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</si>
  <si>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</si>
  <si>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</si>
  <si>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</si>
  <si>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</si>
  <si>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</si>
  <si>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</si>
  <si>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</si>
  <si>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</si>
  <si>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</si>
  <si>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</si>
  <si>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</si>
  <si>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</si>
  <si>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</si>
  <si>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</si>
  <si>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</si>
  <si>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</si>
  <si>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</si>
  <si>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</si>
  <si>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</si>
  <si>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</si>
  <si>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</si>
  <si>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</si>
  <si>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</si>
  <si>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</si>
  <si>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</si>
  <si>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</si>
  <si>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</si>
  <si>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</si>
  <si>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</si>
  <si>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</si>
  <si>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</si>
  <si>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</si>
  <si>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</si>
  <si>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</si>
  <si>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</si>
  <si>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</si>
  <si>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</si>
  <si>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</si>
  <si>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</si>
  <si>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</si>
  <si>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</si>
  <si>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</si>
  <si>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</si>
  <si>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</si>
  <si>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</si>
  <si>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</si>
  <si>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</si>
  <si>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</si>
  <si>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</si>
  <si>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</si>
  <si>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</si>
  <si>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</si>
  <si>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</si>
  <si>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</si>
  <si>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</si>
  <si>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</si>
  <si>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</si>
  <si>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</si>
  <si>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</si>
  <si>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</si>
  <si>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</si>
  <si>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</si>
  <si>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</si>
  <si>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</si>
  <si>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</si>
  <si>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</si>
  <si>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</si>
  <si>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</si>
  <si>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</si>
  <si>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</si>
  <si>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</si>
  <si>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</si>
  <si>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</si>
  <si>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</si>
  <si>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</si>
  <si>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</si>
  <si>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</si>
  <si>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</si>
  <si>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</si>
  <si>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</si>
  <si>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</si>
  <si>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</si>
  <si>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</si>
  <si>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</si>
  <si>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</si>
  <si>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</si>
  <si>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</si>
  <si>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</si>
  <si>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</si>
  <si>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</si>
  <si>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</si>
  <si>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</si>
  <si>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</si>
  <si>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</si>
  <si>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</si>
  <si>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</si>
  <si>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</si>
  <si>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</si>
  <si>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</si>
  <si>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</si>
  <si>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</si>
  <si>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</si>
  <si>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</si>
  <si>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</si>
  <si>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</si>
  <si>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</si>
  <si>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</si>
  <si>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</si>
  <si>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</si>
  <si>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</si>
  <si>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</si>
  <si>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</si>
  <si>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</si>
  <si>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</si>
  <si>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</si>
  <si>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</si>
  <si>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</si>
  <si>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</si>
  <si>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</si>
  <si>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</si>
  <si>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</si>
  <si>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</si>
  <si>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</si>
  <si>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</si>
  <si>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</si>
  <si>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</si>
  <si>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</si>
  <si>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</si>
  <si>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</si>
  <si>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</si>
  <si>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</si>
  <si>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</si>
  <si>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</si>
  <si>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</si>
  <si>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</si>
  <si>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</si>
  <si>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</si>
  <si>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</si>
  <si>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</si>
  <si>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</si>
  <si>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</si>
  <si>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</si>
  <si>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</si>
  <si>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</si>
  <si>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</si>
  <si>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</si>
  <si>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</si>
  <si>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</si>
  <si>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</si>
  <si>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</si>
  <si>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</si>
  <si>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</si>
  <si>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</si>
  <si>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</si>
  <si>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</si>
  <si>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</si>
  <si>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</si>
  <si>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</si>
  <si>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</si>
  <si>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</si>
  <si>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</si>
  <si>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</si>
  <si>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</si>
  <si>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</si>
  <si>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</si>
  <si>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</si>
  <si>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</si>
  <si>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</si>
  <si>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</si>
  <si>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</si>
  <si>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</si>
  <si>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</si>
  <si>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</si>
  <si>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</si>
  <si>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</si>
  <si>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</si>
  <si>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</si>
  <si>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</si>
  <si>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</si>
  <si>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</si>
  <si>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</si>
  <si>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</si>
  <si>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</si>
  <si>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</si>
  <si>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</si>
  <si>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</si>
  <si>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</si>
  <si>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</si>
  <si>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</si>
  <si>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</si>
  <si>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</si>
  <si>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</si>
  <si>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</si>
  <si>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</si>
  <si>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</si>
  <si>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</si>
  <si>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</si>
  <si>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</si>
  <si>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</si>
  <si>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</si>
  <si>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</si>
  <si>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</si>
  <si>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</si>
  <si>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</si>
  <si>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</si>
  <si>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</si>
  <si>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</si>
  <si>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</si>
  <si>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</si>
  <si>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</si>
  <si>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</si>
  <si>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</si>
  <si>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</si>
  <si>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</si>
  <si>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</si>
  <si>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</si>
  <si>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</si>
  <si>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</si>
  <si>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</si>
  <si>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</si>
  <si>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</si>
  <si>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</si>
  <si>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</si>
  <si>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</si>
  <si>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</si>
  <si>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</si>
  <si>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</si>
  <si>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</si>
  <si>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</si>
  <si>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</si>
  <si>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</si>
  <si>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</si>
  <si>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</si>
  <si>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</si>
  <si>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</si>
  <si>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</si>
  <si>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</si>
  <si>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</si>
  <si>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</si>
  <si>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</si>
  <si>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</si>
  <si>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</si>
  <si>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</si>
  <si>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</si>
  <si>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</si>
  <si>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</si>
  <si>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</si>
  <si>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</si>
  <si>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</si>
  <si>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</si>
  <si>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</si>
  <si>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</si>
  <si>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</si>
  <si>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</si>
  <si>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</si>
  <si>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</si>
  <si>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</si>
  <si>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</si>
  <si>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</si>
  <si>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</si>
  <si>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</si>
  <si>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</si>
  <si>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</si>
  <si>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</si>
  <si>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</si>
  <si>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</si>
  <si>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</si>
  <si>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</si>
  <si>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</si>
  <si>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</si>
  <si>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</si>
  <si>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</si>
  <si>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</si>
  <si>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</si>
  <si>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</si>
  <si>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</si>
  <si>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</si>
  <si>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</si>
  <si>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</si>
  <si>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</si>
  <si>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</si>
  <si>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</si>
  <si>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</si>
  <si>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</si>
  <si>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</si>
  <si>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</si>
  <si>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</si>
  <si>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</si>
  <si>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</si>
  <si>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</si>
  <si>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</si>
  <si>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</si>
  <si>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</si>
  <si>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</si>
  <si>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</si>
  <si>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</si>
  <si>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</si>
  <si>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</si>
  <si>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</si>
  <si>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</si>
  <si>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</si>
  <si>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</si>
  <si>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</si>
  <si>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</si>
  <si>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</si>
  <si>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</si>
  <si>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</si>
  <si>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</si>
  <si>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</si>
  <si>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</si>
  <si>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</si>
  <si>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</si>
  <si>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</si>
  <si>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</si>
  <si>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</si>
  <si>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</si>
  <si>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</si>
  <si>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</si>
  <si>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</si>
  <si>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</si>
  <si>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</si>
  <si>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</si>
  <si>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</si>
  <si>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</si>
  <si>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</si>
  <si>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</si>
  <si>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</si>
  <si>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</si>
  <si>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</si>
  <si>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</si>
  <si>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</si>
  <si>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</si>
  <si>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</si>
  <si>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</si>
  <si>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</si>
  <si>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</si>
  <si>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</si>
  <si>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</si>
  <si>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</si>
  <si>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</si>
  <si>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</si>
  <si>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</si>
  <si>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</si>
  <si>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</si>
  <si>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</si>
  <si>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</si>
  <si>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</si>
  <si>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</si>
  <si>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</si>
  <si>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</si>
  <si>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</si>
  <si>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</si>
  <si>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</si>
  <si>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</si>
  <si>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</si>
  <si>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</si>
  <si>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</si>
  <si>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</si>
  <si>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</si>
  <si>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</si>
  <si>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</si>
  <si>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</si>
  <si>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</si>
  <si>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</si>
  <si>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</si>
  <si>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</si>
  <si>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</si>
  <si>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</si>
  <si>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</si>
  <si>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</si>
  <si>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</si>
  <si>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</si>
  <si>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</si>
  <si>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</si>
  <si>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</si>
  <si>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</si>
  <si>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</si>
  <si>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</si>
  <si>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</si>
  <si>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</si>
  <si>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</si>
  <si>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</si>
  <si>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</si>
  <si>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</si>
  <si>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</si>
  <si>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</si>
  <si>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</si>
  <si>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</si>
  <si>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</si>
  <si>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</si>
  <si>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</si>
  <si>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</si>
  <si>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</si>
  <si>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</si>
  <si>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</si>
  <si>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</si>
  <si>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</si>
  <si>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</si>
  <si>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</si>
  <si>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</si>
  <si>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</si>
  <si>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</si>
  <si>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</si>
  <si>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</si>
  <si>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</si>
  <si>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</si>
  <si>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</si>
  <si>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</si>
  <si>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</si>
  <si>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</si>
  <si>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</si>
  <si>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</si>
  <si>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</si>
  <si>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</si>
  <si>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</si>
  <si>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</si>
  <si>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</si>
  <si>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</si>
  <si>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</si>
  <si>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</si>
  <si>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</si>
  <si>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</si>
  <si>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</si>
  <si>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</si>
  <si>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</si>
  <si>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</si>
  <si>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</si>
  <si>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</si>
  <si>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</si>
  <si>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</si>
  <si>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</si>
  <si>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</si>
  <si>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</si>
  <si>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</si>
  <si>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</si>
  <si>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</si>
  <si>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</si>
  <si>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</si>
  <si>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</si>
  <si>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</si>
  <si>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</si>
  <si>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</si>
  <si>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</si>
  <si>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</si>
  <si>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</si>
  <si>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</si>
  <si>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</si>
  <si>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</si>
  <si>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</si>
  <si>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</si>
  <si>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</si>
  <si>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</si>
  <si>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</si>
  <si>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</si>
  <si>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</si>
  <si>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</si>
  <si>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</si>
  <si>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</si>
  <si>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</si>
  <si>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</si>
  <si>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</si>
  <si>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</si>
  <si>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</si>
  <si>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</si>
  <si>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</si>
  <si>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</si>
  <si>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</si>
  <si>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</si>
  <si>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</si>
  <si>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</si>
  <si>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</si>
  <si>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</si>
  <si>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</si>
  <si>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</si>
  <si>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</si>
  <si>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</si>
  <si>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</si>
  <si>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</si>
  <si>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</si>
  <si>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</si>
  <si>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</si>
  <si>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</si>
  <si>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</si>
  <si>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</si>
  <si>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</si>
  <si>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</si>
  <si>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</si>
  <si>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</si>
  <si>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</si>
  <si>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</si>
  <si>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</si>
  <si>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</si>
  <si>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</si>
  <si>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</si>
  <si>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</si>
  <si>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</si>
  <si>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</si>
  <si>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</si>
  <si>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</si>
  <si>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</si>
  <si>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</si>
  <si>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</si>
  <si>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</si>
  <si>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</si>
  <si>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</si>
  <si>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</si>
  <si>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</si>
  <si>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</si>
  <si>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</si>
  <si>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</si>
  <si>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</si>
  <si>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</si>
  <si>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</si>
  <si>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</si>
  <si>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</si>
  <si>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</si>
  <si>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</si>
  <si>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</si>
  <si>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</si>
  <si>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</si>
  <si>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</si>
  <si>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</si>
  <si>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</si>
  <si>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</si>
  <si>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</si>
  <si>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</si>
  <si>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</si>
  <si>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</si>
  <si>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</si>
  <si>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</si>
  <si>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</si>
  <si>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</si>
  <si>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</si>
  <si>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</si>
  <si>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</si>
  <si>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</si>
  <si>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</si>
  <si>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</si>
  <si>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</si>
  <si>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</si>
  <si>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</si>
  <si>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</si>
  <si>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</si>
  <si>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</si>
  <si>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</si>
  <si>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</si>
  <si>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</si>
  <si>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</si>
  <si>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</si>
  <si>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</si>
  <si>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</si>
  <si>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</si>
  <si>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</si>
  <si>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</si>
  <si>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</si>
  <si>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</si>
  <si>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</si>
  <si>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</si>
  <si>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</si>
  <si>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</si>
  <si>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</si>
  <si>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</si>
  <si>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</si>
  <si>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</si>
  <si>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</si>
  <si>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</si>
  <si>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</si>
  <si>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</si>
  <si>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</si>
  <si>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</si>
  <si>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</si>
  <si>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</si>
  <si>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</si>
  <si>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</si>
  <si>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</si>
  <si>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</si>
  <si>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</si>
  <si>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</si>
  <si>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</si>
  <si>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</si>
  <si>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</si>
  <si>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</si>
  <si>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</si>
  <si>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</si>
  <si>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</si>
  <si>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</si>
  <si>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</si>
  <si>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</si>
  <si>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</si>
  <si>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</si>
  <si>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</si>
  <si>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</si>
  <si>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</si>
  <si>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</si>
  <si>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</si>
  <si>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</si>
  <si>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</si>
  <si>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</si>
  <si>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</si>
  <si>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</si>
  <si>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</si>
  <si>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</si>
  <si>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</si>
  <si>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</si>
  <si>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</si>
  <si>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</si>
  <si>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</si>
  <si>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</si>
  <si>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</si>
  <si>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</si>
  <si>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</si>
  <si>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</si>
  <si>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</si>
  <si>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</si>
  <si>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</si>
  <si>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</si>
  <si>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</si>
  <si>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</si>
  <si>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</si>
  <si>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</si>
  <si>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</si>
  <si>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</si>
  <si>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</si>
  <si>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</si>
  <si>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</si>
  <si>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</si>
  <si>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</si>
  <si>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</si>
  <si>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</si>
  <si>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</si>
  <si>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</si>
  <si>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</si>
  <si>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</si>
  <si>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</si>
  <si>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</si>
  <si>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</si>
  <si>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</si>
  <si>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</si>
  <si>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</si>
  <si>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</si>
  <si>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</si>
  <si>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</si>
  <si>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</si>
  <si>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</si>
  <si>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</si>
  <si>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</si>
  <si>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</si>
  <si>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</si>
  <si>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</si>
  <si>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</si>
  <si>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</si>
  <si>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</si>
  <si>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</si>
  <si>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</si>
  <si>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</si>
  <si>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</si>
  <si>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</si>
  <si>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</si>
  <si>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</si>
  <si>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</si>
  <si>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</si>
  <si>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</si>
  <si>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</si>
  <si>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</si>
  <si>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</si>
  <si>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</si>
  <si>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</si>
  <si>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</si>
  <si>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</si>
  <si>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</si>
  <si>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</si>
  <si>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</si>
  <si>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</si>
  <si>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</si>
  <si>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</si>
  <si>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</si>
  <si>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</si>
  <si>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</si>
  <si>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</si>
  <si>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</si>
  <si>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</si>
  <si>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</si>
  <si>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</si>
  <si>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</si>
  <si>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</si>
  <si>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</si>
  <si>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</si>
  <si>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</si>
  <si>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</si>
  <si>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</si>
  <si>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</si>
  <si>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</si>
  <si>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</si>
  <si>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</si>
  <si>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</si>
  <si>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</si>
  <si>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</si>
  <si>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</si>
  <si>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</si>
  <si>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</si>
  <si>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</si>
  <si>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</si>
  <si>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</si>
  <si>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</si>
  <si>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</si>
  <si>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</si>
  <si>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</si>
  <si>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</si>
  <si>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</si>
  <si>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</si>
  <si>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</si>
  <si>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</si>
  <si>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</si>
  <si>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</si>
  <si>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</si>
  <si>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</si>
  <si>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</si>
  <si>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</si>
  <si>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</si>
  <si>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</si>
  <si>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</si>
  <si>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</si>
  <si>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</si>
  <si>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</si>
  <si>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</si>
  <si>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</si>
  <si>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</si>
  <si>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</si>
  <si>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</si>
  <si>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</si>
  <si>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</si>
  <si>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</si>
  <si>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</si>
  <si>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</si>
  <si>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</si>
  <si>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</si>
  <si>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</si>
  <si>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</si>
  <si>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</si>
  <si>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</si>
  <si>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</si>
  <si>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</si>
  <si>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</si>
  <si>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</si>
  <si>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</si>
  <si>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</si>
  <si>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</si>
  <si>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</si>
  <si>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</si>
  <si>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</si>
  <si>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</si>
  <si>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</si>
  <si>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</si>
  <si>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</si>
  <si>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</si>
  <si>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</si>
  <si>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</si>
  <si>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</si>
  <si>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</si>
  <si>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</si>
  <si>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</si>
  <si>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</si>
  <si>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</si>
  <si>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</si>
  <si>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</si>
  <si>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</si>
  <si>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</si>
  <si>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</si>
  <si>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</si>
  <si>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</si>
  <si>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</si>
  <si>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</si>
  <si>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</si>
  <si>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</si>
  <si>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</si>
  <si>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</si>
  <si>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</si>
  <si>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</si>
  <si>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</si>
  <si>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</si>
  <si>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</si>
  <si>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</si>
  <si>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</si>
  <si>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</si>
  <si>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</si>
  <si>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</si>
  <si>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</si>
  <si>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</si>
  <si>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</si>
  <si>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</si>
  <si>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</si>
  <si>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</si>
  <si>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</si>
  <si>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</si>
  <si>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</si>
  <si>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</si>
  <si>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</si>
  <si>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</si>
  <si>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</si>
  <si>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</si>
  <si>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</si>
  <si>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</si>
  <si>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</si>
  <si>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</si>
  <si>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</si>
  <si>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</si>
  <si>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</si>
  <si>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</si>
  <si>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</si>
  <si>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</si>
  <si>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</si>
  <si>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</si>
  <si>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</si>
  <si>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</si>
  <si>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</si>
  <si>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</si>
  <si>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</si>
  <si>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</si>
  <si>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</si>
  <si>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</si>
  <si>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</si>
  <si>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</si>
  <si>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</si>
  <si>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</si>
  <si>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</si>
  <si>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</si>
  <si>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</si>
  <si>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</si>
  <si>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</si>
  <si>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</si>
  <si>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</si>
  <si>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</si>
  <si>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</si>
  <si>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</si>
  <si>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</si>
  <si>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</si>
  <si>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</si>
  <si>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</si>
  <si>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</si>
  <si>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</si>
  <si>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</si>
  <si>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</si>
  <si>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</si>
  <si>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</si>
  <si>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</si>
  <si>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</si>
  <si>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</si>
  <si>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</si>
  <si>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</si>
  <si>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</si>
  <si>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</si>
  <si>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</si>
  <si>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</si>
  <si>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</si>
  <si>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</si>
  <si>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</si>
  <si>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</si>
  <si>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</si>
  <si>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</si>
  <si>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</si>
  <si>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</si>
  <si>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</si>
  <si>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</si>
  <si>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</si>
  <si>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</si>
  <si>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</si>
  <si>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</si>
  <si>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</si>
  <si>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</si>
  <si>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</si>
  <si>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</si>
  <si>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</si>
  <si>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</si>
  <si>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</si>
  <si>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</si>
  <si>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</si>
  <si>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</si>
  <si>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</si>
  <si>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</si>
  <si>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</si>
  <si>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</si>
  <si>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</si>
  <si>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</si>
  <si>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</si>
  <si>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</si>
  <si>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</si>
  <si>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</si>
  <si>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</si>
  <si>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</si>
  <si>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</si>
  <si>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</si>
  <si>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</si>
  <si>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</si>
  <si>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</si>
  <si>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</si>
  <si>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</si>
  <si>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</si>
  <si>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</si>
  <si>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</si>
  <si>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</si>
  <si>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</si>
  <si>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</si>
  <si>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</si>
  <si>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</si>
  <si>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</si>
  <si>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</si>
  <si>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</si>
  <si>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</si>
  <si>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</si>
  <si>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</si>
  <si>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</si>
  <si>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</si>
  <si>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</si>
  <si>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</si>
  <si>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</si>
  <si>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</si>
  <si>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</si>
  <si>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</si>
  <si>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</si>
  <si>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</si>
  <si>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</si>
  <si>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</si>
  <si>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</si>
  <si>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</si>
  <si>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</si>
  <si>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</si>
  <si>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</si>
  <si>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</si>
  <si>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</si>
  <si>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</si>
  <si>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</si>
  <si>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</si>
  <si>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</si>
  <si>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</si>
  <si>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</si>
  <si>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</si>
  <si>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</si>
  <si>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</si>
  <si>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</si>
  <si>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</si>
  <si>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</si>
  <si>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</si>
  <si>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</si>
  <si>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</si>
  <si>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</si>
  <si>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</si>
  <si>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</si>
  <si>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</si>
  <si>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</si>
  <si>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</si>
  <si>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</si>
  <si>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</si>
  <si>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</si>
  <si>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</si>
  <si>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</si>
  <si>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</si>
  <si>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</si>
  <si>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</si>
  <si>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</si>
  <si>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</si>
  <si>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</si>
  <si>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</si>
  <si>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</si>
  <si>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</si>
  <si>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</si>
  <si>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</si>
  <si>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</si>
  <si>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</si>
  <si>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</si>
  <si>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</si>
  <si>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</si>
  <si>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</si>
  <si>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</si>
  <si>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</si>
  <si>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</si>
  <si>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</si>
  <si>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</si>
  <si>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</si>
  <si>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</si>
  <si>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</si>
  <si>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</si>
  <si>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</si>
  <si>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</si>
  <si>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</si>
  <si>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</si>
  <si>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</si>
  <si>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</si>
  <si>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</si>
  <si>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</si>
  <si>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</si>
  <si>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</si>
  <si>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</si>
  <si>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</si>
  <si>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</si>
  <si>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</si>
  <si>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</si>
  <si>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</si>
  <si>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</si>
  <si>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</si>
  <si>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</si>
  <si>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</si>
  <si>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</si>
  <si>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</si>
  <si>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</si>
  <si>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</si>
  <si>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</si>
  <si>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</si>
  <si>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</si>
  <si>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</si>
  <si>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</si>
  <si>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</si>
  <si>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</si>
  <si>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</si>
  <si>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</si>
  <si>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</si>
  <si>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</si>
  <si>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</si>
  <si>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</si>
  <si>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</si>
  <si>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</si>
  <si>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</si>
  <si>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</si>
  <si>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</si>
  <si>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</si>
  <si>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</si>
  <si>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</si>
  <si>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</si>
  <si>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</si>
  <si>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</si>
  <si>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</si>
  <si>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</si>
  <si>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</si>
  <si>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</si>
  <si>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</si>
  <si>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</si>
  <si>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</si>
  <si>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</si>
  <si>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</si>
  <si>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</si>
  <si>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</si>
  <si>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</si>
  <si>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</si>
  <si>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</si>
  <si>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</si>
  <si>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</si>
  <si>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</si>
  <si>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</si>
  <si>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</si>
  <si>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</si>
  <si>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</si>
  <si>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</si>
  <si>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</si>
  <si>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</si>
  <si>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</si>
  <si>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</si>
  <si>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</si>
  <si>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</si>
  <si>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</si>
  <si>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</si>
  <si>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</si>
  <si>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</si>
  <si>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</si>
  <si>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</si>
  <si>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</si>
  <si>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</si>
  <si>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</si>
  <si>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</si>
  <si>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</si>
  <si>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</si>
  <si>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</si>
  <si>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</si>
  <si>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</si>
  <si>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</si>
  <si>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</si>
  <si>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</si>
  <si>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</si>
  <si>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</si>
  <si>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</si>
  <si>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</si>
  <si>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</si>
  <si>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</si>
  <si>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</si>
  <si>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</si>
  <si>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</si>
  <si>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</si>
  <si>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</si>
  <si>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</si>
  <si>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</si>
  <si>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</si>
  <si>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</si>
  <si>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</si>
  <si>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</si>
  <si>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</si>
  <si>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</si>
  <si>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</si>
  <si>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</si>
  <si>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</si>
  <si>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</si>
  <si>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</si>
  <si>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</si>
  <si>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</si>
  <si>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</si>
  <si>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</si>
  <si>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</si>
  <si>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</si>
  <si>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</si>
  <si>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</si>
  <si>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</si>
  <si>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</si>
  <si>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</si>
  <si>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</si>
  <si>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</si>
  <si>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</si>
  <si>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</si>
  <si>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</si>
  <si>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</si>
  <si>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</si>
  <si>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</si>
  <si>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</si>
  <si>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</si>
  <si>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</si>
  <si>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</si>
  <si>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</si>
  <si>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</si>
  <si>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</si>
  <si>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</si>
  <si>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</si>
  <si>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</si>
  <si>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</si>
  <si>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</si>
  <si>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</si>
  <si>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</si>
  <si>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</si>
  <si>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</si>
  <si>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</si>
  <si>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</si>
  <si>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</si>
  <si>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</si>
  <si>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</si>
  <si>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</si>
  <si>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</si>
  <si>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</si>
  <si>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</si>
  <si>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</si>
  <si>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</si>
  <si>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</si>
  <si>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</si>
  <si>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</si>
  <si>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</si>
  <si>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</si>
  <si>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</si>
  <si>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</si>
  <si>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</si>
  <si>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</si>
  <si>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</si>
  <si>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</si>
  <si>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</si>
  <si>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</si>
  <si>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</si>
  <si>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</si>
  <si>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</si>
  <si>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</si>
  <si>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</si>
  <si>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</si>
  <si>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</si>
  <si>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</si>
  <si>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</si>
  <si>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</si>
  <si>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</si>
  <si>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</si>
  <si>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</si>
  <si>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</si>
  <si>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</si>
  <si>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</si>
  <si>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</si>
  <si>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</si>
  <si>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</si>
  <si>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</si>
  <si>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</si>
  <si>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</si>
  <si>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</si>
  <si>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</si>
  <si>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</si>
  <si>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</si>
  <si>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</si>
  <si>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</si>
  <si>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</si>
  <si>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</si>
  <si>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</si>
  <si>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</si>
  <si>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</si>
  <si>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</si>
  <si>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</si>
  <si>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</si>
  <si>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</si>
  <si>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</si>
  <si>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</si>
  <si>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</si>
  <si>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</si>
  <si>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</si>
  <si>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</si>
  <si>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</si>
  <si>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</si>
  <si>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</si>
  <si>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</si>
  <si>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</si>
  <si>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</si>
  <si>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</si>
  <si>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</si>
  <si>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</si>
  <si>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</si>
  <si>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</si>
  <si>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</si>
  <si>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</si>
  <si>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</si>
  <si>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</si>
  <si>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</si>
  <si>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</si>
  <si>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</si>
  <si>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</si>
  <si>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</si>
  <si>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</si>
  <si>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</si>
  <si>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</si>
  <si>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</si>
  <si>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</si>
  <si>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</si>
  <si>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</si>
  <si>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</si>
  <si>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</si>
  <si>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</si>
  <si>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</si>
  <si>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</si>
  <si>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</si>
  <si>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</si>
  <si>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</si>
  <si>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</si>
  <si>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</si>
  <si>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</si>
  <si>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</si>
  <si>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</si>
  <si>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</si>
  <si>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</si>
  <si>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</si>
  <si>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</si>
  <si>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</si>
  <si>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</si>
  <si>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</si>
  <si>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</si>
  <si>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</si>
  <si>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</si>
  <si>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</si>
  <si>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</si>
  <si>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</si>
  <si>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</si>
  <si>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</si>
  <si>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</si>
  <si>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</si>
  <si>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</si>
  <si>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</si>
  <si>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</si>
  <si>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</si>
  <si>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</si>
  <si>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</si>
  <si>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</si>
  <si>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</si>
  <si>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</si>
  <si>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</si>
  <si>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</si>
  <si>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</si>
  <si>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</si>
  <si>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</si>
  <si>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</si>
  <si>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</si>
  <si>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</si>
  <si>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</si>
  <si>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</si>
  <si>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</si>
  <si>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</si>
  <si>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</si>
  <si>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</si>
  <si>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</si>
  <si>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</si>
  <si>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</si>
  <si>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</si>
  <si>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</si>
  <si>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</si>
  <si>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</si>
  <si>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</si>
  <si>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</si>
  <si>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</si>
  <si>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</si>
  <si>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</si>
  <si>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</si>
  <si>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</si>
  <si>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</si>
  <si>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</si>
  <si>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</si>
  <si>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</si>
  <si>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</si>
  <si>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</si>
  <si>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</si>
  <si>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</si>
  <si>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</si>
  <si>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</si>
  <si>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</si>
  <si>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</si>
  <si>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</si>
  <si>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</si>
  <si>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</si>
  <si>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</si>
  <si>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</si>
  <si>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</si>
  <si>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</si>
  <si>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</si>
  <si>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</si>
  <si>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</si>
  <si>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</si>
  <si>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</si>
  <si>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</si>
  <si>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</si>
  <si>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</si>
  <si>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</si>
  <si>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</si>
  <si>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</si>
  <si>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</si>
  <si>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</si>
  <si>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</si>
  <si>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</si>
  <si>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</si>
  <si>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</si>
  <si>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</si>
  <si>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</si>
  <si>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</si>
  <si>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</si>
  <si>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</si>
  <si>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</si>
  <si>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</si>
  <si>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</si>
  <si>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</si>
  <si>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</si>
  <si>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</si>
  <si>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</si>
  <si>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</si>
  <si>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</si>
  <si>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</si>
  <si>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</si>
  <si>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</si>
  <si>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</si>
  <si>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</si>
  <si>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</si>
  <si>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</si>
  <si>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</si>
  <si>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</si>
  <si>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</si>
  <si>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</si>
  <si>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</si>
  <si>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</si>
  <si>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</si>
  <si>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</si>
  <si>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</si>
  <si>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</si>
  <si>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</si>
  <si>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</si>
  <si>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</si>
  <si>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</si>
  <si>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</si>
  <si>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</si>
  <si>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</si>
  <si>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</si>
  <si>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</si>
  <si>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</si>
  <si>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</si>
  <si>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</si>
  <si>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</si>
  <si>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</si>
  <si>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</si>
  <si>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</si>
  <si>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</si>
  <si>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</si>
  <si>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</si>
  <si>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</si>
  <si>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</si>
  <si>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</si>
  <si>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</si>
  <si>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</si>
  <si>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</si>
  <si>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</si>
  <si>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</si>
  <si>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</si>
  <si>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</si>
  <si>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</si>
  <si>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</si>
  <si>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</si>
  <si>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</si>
  <si>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</si>
  <si>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</si>
  <si>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</si>
  <si>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</si>
  <si>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</si>
  <si>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</si>
  <si>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</si>
  <si>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</si>
  <si>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</si>
  <si>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</si>
  <si>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</si>
  <si>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</si>
  <si>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</si>
  <si>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</si>
  <si>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</si>
  <si>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</si>
  <si>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</si>
  <si>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</si>
  <si>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</si>
  <si>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</si>
  <si>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</si>
  <si>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</si>
  <si>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</si>
  <si>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</si>
  <si>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</si>
  <si>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</si>
  <si>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</si>
  <si>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</si>
  <si>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</si>
  <si>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</si>
  <si>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</si>
  <si>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</si>
  <si>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</si>
  <si>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</si>
  <si>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</si>
  <si>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</si>
  <si>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</si>
  <si>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</si>
  <si>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</si>
  <si>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</si>
  <si>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</si>
  <si>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</si>
  <si>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</si>
  <si>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</si>
  <si>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</si>
  <si>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</si>
  <si>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</si>
  <si>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</si>
  <si>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</si>
  <si>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</si>
  <si>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</si>
  <si>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</si>
  <si>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</si>
  <si>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</si>
  <si>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</si>
  <si>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</si>
  <si>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</si>
  <si>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</si>
  <si>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</si>
  <si>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</si>
  <si>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</si>
  <si>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</si>
  <si>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</si>
  <si>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</si>
  <si>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</si>
  <si>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</si>
  <si>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</si>
  <si>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</si>
  <si>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</si>
  <si>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</si>
  <si>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</si>
  <si>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</si>
  <si>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</si>
  <si>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</si>
  <si>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</si>
  <si>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</si>
  <si>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</si>
  <si>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</si>
  <si>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</si>
  <si>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</si>
  <si>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</si>
  <si>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</si>
  <si>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</si>
  <si>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</si>
  <si>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</si>
  <si>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</si>
  <si>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</si>
  <si>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</si>
  <si>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</si>
  <si>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</si>
  <si>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</si>
  <si>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</si>
  <si>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</si>
  <si>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</si>
  <si>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</si>
  <si>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</si>
  <si>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</si>
  <si>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</si>
  <si>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</si>
  <si>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</si>
  <si>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</si>
  <si>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</si>
  <si>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</si>
  <si>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</si>
  <si>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</si>
  <si>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</si>
  <si>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</si>
  <si>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</si>
  <si>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</si>
  <si>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</si>
  <si>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</si>
  <si>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</si>
  <si>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</si>
  <si>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</si>
  <si>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</si>
  <si>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</si>
  <si>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</si>
  <si>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</si>
  <si>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</si>
  <si>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</si>
  <si>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</si>
  <si>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</si>
  <si>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</si>
  <si>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</si>
  <si>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</si>
  <si>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</si>
  <si>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</si>
  <si>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</si>
  <si>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</si>
  <si>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</si>
  <si>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</si>
  <si>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</si>
  <si>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</si>
  <si>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</si>
  <si>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</si>
  <si>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</si>
  <si>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</si>
  <si>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</si>
  <si>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</si>
  <si>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</si>
  <si>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</si>
  <si>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</si>
  <si>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</si>
  <si>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</si>
  <si>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</si>
  <si>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</si>
  <si>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</si>
  <si>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</si>
  <si>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</si>
  <si>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</si>
  <si>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</si>
  <si>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</si>
  <si>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</si>
  <si>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</si>
  <si>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</si>
  <si>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</si>
  <si>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</si>
  <si>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</si>
  <si>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</si>
  <si>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</si>
  <si>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</si>
  <si>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</si>
  <si>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</si>
  <si>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</si>
  <si>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</si>
  <si>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</si>
  <si>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</si>
  <si>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</si>
  <si>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</si>
  <si>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</si>
  <si>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</si>
  <si>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</si>
  <si>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</si>
  <si>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</si>
  <si>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</si>
  <si>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</si>
  <si>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</si>
  <si>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</si>
  <si>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</si>
  <si>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</si>
  <si>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</si>
  <si>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</si>
  <si>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</si>
  <si>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</si>
  <si>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</si>
  <si>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</si>
  <si>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</si>
  <si>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</si>
  <si>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</si>
  <si>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</si>
  <si>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</si>
  <si>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</si>
  <si>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</si>
  <si>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</si>
  <si>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</si>
  <si>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</si>
  <si>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</si>
  <si>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</si>
  <si>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</si>
  <si>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</si>
  <si>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</si>
  <si>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</si>
  <si>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</si>
  <si>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</si>
  <si>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</si>
  <si>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</si>
  <si>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</si>
  <si>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</si>
  <si>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</si>
  <si>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</si>
  <si>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</si>
  <si>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</si>
  <si>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</si>
  <si>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</si>
  <si>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</si>
  <si>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</si>
  <si>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</si>
  <si>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</si>
  <si>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</si>
  <si>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</si>
  <si>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</si>
  <si>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</si>
  <si>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</si>
  <si>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</si>
  <si>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</si>
  <si>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</si>
  <si>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</si>
  <si>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</si>
  <si>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</si>
  <si>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</si>
  <si>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</si>
  <si>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</si>
  <si>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</si>
  <si>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</si>
  <si>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</si>
  <si>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</si>
  <si>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</si>
  <si>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</si>
  <si>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</si>
  <si>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</si>
  <si>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</si>
  <si>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</si>
  <si>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</si>
  <si>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</si>
  <si>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</si>
  <si>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</si>
  <si>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</si>
  <si>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</si>
  <si>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</si>
  <si>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</si>
  <si>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</si>
  <si>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</si>
  <si>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</si>
  <si>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</si>
  <si>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</si>
  <si>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</si>
  <si>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</si>
  <si>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</si>
  <si>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</si>
  <si>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</si>
  <si>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</si>
  <si>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</si>
  <si>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</si>
  <si>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</si>
  <si>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</si>
  <si>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</si>
  <si>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</si>
  <si>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</si>
  <si>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</si>
  <si>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</si>
  <si>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</si>
  <si>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</si>
  <si>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</si>
  <si>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</si>
  <si>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</si>
  <si>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</si>
  <si>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</si>
  <si>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</si>
  <si>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</si>
  <si>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</si>
  <si>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</si>
  <si>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</si>
  <si>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</si>
  <si>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</si>
  <si>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</si>
  <si>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</si>
  <si>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</si>
  <si>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</si>
  <si>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</si>
  <si>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</si>
  <si>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</si>
  <si>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</si>
  <si>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</si>
  <si>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</si>
  <si>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</si>
  <si>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</si>
  <si>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</si>
  <si>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</si>
  <si>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</si>
  <si>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</si>
  <si>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</si>
  <si>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</si>
  <si>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</si>
  <si>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</si>
  <si>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</si>
  <si>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</si>
  <si>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</si>
  <si>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</si>
  <si>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</si>
  <si>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</si>
  <si>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</si>
  <si>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</si>
  <si>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</si>
  <si>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</si>
  <si>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</si>
  <si>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</si>
  <si>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</si>
  <si>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</si>
  <si>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</si>
  <si>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</si>
  <si>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</si>
  <si>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</si>
  <si>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</si>
  <si>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</si>
  <si>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</si>
  <si>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</si>
  <si>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</si>
  <si>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</si>
  <si>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</si>
  <si>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</si>
  <si>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</si>
  <si>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</si>
  <si>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</si>
  <si>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</si>
  <si>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</si>
  <si>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</si>
  <si>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</si>
  <si>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</si>
  <si>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</si>
  <si>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</si>
  <si>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</si>
  <si>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</si>
  <si>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</si>
  <si>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</si>
  <si>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</si>
  <si>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</si>
  <si>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</si>
  <si>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</si>
  <si>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</si>
  <si>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</si>
  <si>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</si>
  <si>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</si>
  <si>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</si>
  <si>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</si>
  <si>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</si>
  <si>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</si>
  <si>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</si>
  <si>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</si>
  <si>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</si>
  <si>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</si>
  <si>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</si>
  <si>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</si>
  <si>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</si>
  <si>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</si>
  <si>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</si>
  <si>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</si>
  <si>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</si>
  <si>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</si>
  <si>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</si>
  <si>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</si>
  <si>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</si>
  <si>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</si>
  <si>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</si>
  <si>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</si>
  <si>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</si>
  <si>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</si>
  <si>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</si>
  <si>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</si>
  <si>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</si>
  <si>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</si>
  <si>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</si>
  <si>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</si>
  <si>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</si>
  <si>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</si>
  <si>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</si>
  <si>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</si>
  <si>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</si>
  <si>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</si>
  <si>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</si>
  <si>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</si>
  <si>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</si>
  <si>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</si>
  <si>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</si>
  <si>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</si>
  <si>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</si>
  <si>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</si>
  <si>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</si>
  <si>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</si>
  <si>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</si>
  <si>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</si>
  <si>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</si>
  <si>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</si>
  <si>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</si>
  <si>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</si>
  <si>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</si>
  <si>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</si>
  <si>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</si>
  <si>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</si>
  <si>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</si>
  <si>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</si>
  <si>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</si>
  <si>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</si>
  <si>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</si>
  <si>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</si>
  <si>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</si>
  <si>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</si>
  <si>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</si>
  <si>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</si>
  <si>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</si>
  <si>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</si>
  <si>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</si>
  <si>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</si>
  <si>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</si>
  <si>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</si>
  <si>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</si>
  <si>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</si>
  <si>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</si>
  <si>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</si>
  <si>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</si>
  <si>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</si>
  <si>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</si>
  <si>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</si>
  <si>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</si>
  <si>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</si>
  <si>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</si>
  <si>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</si>
  <si>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</si>
  <si>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</si>
  <si>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</si>
  <si>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</si>
  <si>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</si>
  <si>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</si>
  <si>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</si>
  <si>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</si>
  <si>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</si>
  <si>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</si>
  <si>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</si>
  <si>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</si>
  <si>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</si>
  <si>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</si>
  <si>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</si>
  <si>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</si>
  <si>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</si>
  <si>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</si>
  <si>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</si>
  <si>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</si>
  <si>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</si>
  <si>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</si>
  <si>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</si>
  <si>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</si>
  <si>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</si>
  <si>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</si>
  <si>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</si>
  <si>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</si>
  <si>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</si>
  <si>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</si>
  <si>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</si>
  <si>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</si>
  <si>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</si>
  <si>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</si>
  <si>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</si>
  <si>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</si>
  <si>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</si>
  <si>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</si>
  <si>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</si>
  <si>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</si>
  <si>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</si>
  <si>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</si>
  <si>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</si>
  <si>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</si>
  <si>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</si>
  <si>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</si>
  <si>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</si>
  <si>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</si>
  <si>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</si>
  <si>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</si>
  <si>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</si>
  <si>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</si>
  <si>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</si>
  <si>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</si>
  <si>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</si>
  <si>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</si>
  <si>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</si>
  <si>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</si>
  <si>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</si>
  <si>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</si>
  <si>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</si>
  <si>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</si>
  <si>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</si>
  <si>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</si>
  <si>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</si>
  <si>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</si>
  <si>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</si>
  <si>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</si>
  <si>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</si>
  <si>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</si>
  <si>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</si>
  <si>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</si>
  <si>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</si>
  <si>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</si>
  <si>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</si>
  <si>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</si>
  <si>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</si>
  <si>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</si>
  <si>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</si>
  <si>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</si>
  <si>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</si>
  <si>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</si>
  <si>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</si>
  <si>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</si>
  <si>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</si>
  <si>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</si>
  <si>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</si>
  <si>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</si>
  <si>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</si>
  <si>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</si>
  <si>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</si>
  <si>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</si>
  <si>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</si>
  <si>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</si>
  <si>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</si>
  <si>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</si>
  <si>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</si>
  <si>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</si>
  <si>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</si>
  <si>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</si>
  <si>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</si>
  <si>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</si>
  <si>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</si>
  <si>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</si>
  <si>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</si>
  <si>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</si>
  <si>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</si>
  <si>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</si>
  <si>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</si>
  <si>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</si>
  <si>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</si>
  <si>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</si>
  <si>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</si>
  <si>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</si>
  <si>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</si>
  <si>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</si>
  <si>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</si>
  <si>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</si>
  <si>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</si>
  <si>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</si>
  <si>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</si>
  <si>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</si>
  <si>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</si>
  <si>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</si>
  <si>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</si>
  <si>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</si>
  <si>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</si>
  <si>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</si>
  <si>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</si>
  <si>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</si>
  <si>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</si>
  <si>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</si>
  <si>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</si>
  <si>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</si>
  <si>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</si>
  <si>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</si>
  <si>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</si>
  <si>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</si>
  <si>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</si>
  <si>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</si>
  <si>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</si>
  <si>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</si>
  <si>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</si>
  <si>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</si>
  <si>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</si>
  <si>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</si>
  <si>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</si>
  <si>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</si>
  <si>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</si>
  <si>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</si>
  <si>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</si>
  <si>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</si>
  <si>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</si>
  <si>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</si>
  <si>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</si>
  <si>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</si>
  <si>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</si>
  <si>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</si>
  <si>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</si>
  <si>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</si>
  <si>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</si>
  <si>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</si>
  <si>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</si>
  <si>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</si>
  <si>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</si>
  <si>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</si>
  <si>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</si>
  <si>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</si>
  <si>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</si>
  <si>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</si>
  <si>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</si>
  <si>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</si>
  <si>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</si>
  <si>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</si>
  <si>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</si>
  <si>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</si>
  <si>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</si>
  <si>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</si>
  <si>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</si>
  <si>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</si>
  <si>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</si>
  <si>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</si>
  <si>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</si>
  <si>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</si>
  <si>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</si>
  <si>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</si>
  <si>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</si>
  <si>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</si>
  <si>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</si>
  <si>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</si>
  <si>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</si>
  <si>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</si>
  <si>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</si>
  <si>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</si>
  <si>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</si>
  <si>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</si>
  <si>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</si>
  <si>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</si>
  <si>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</si>
  <si>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</si>
  <si>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</si>
  <si>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</si>
  <si>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</si>
  <si>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</si>
  <si>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</si>
  <si>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</si>
  <si>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</si>
  <si>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</si>
  <si>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</si>
  <si>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</si>
  <si>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</si>
  <si>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</si>
  <si>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</si>
  <si>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</si>
  <si>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</si>
  <si>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</si>
  <si>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</si>
  <si>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</si>
  <si>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</si>
  <si>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</si>
  <si>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</si>
  <si>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</si>
  <si>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</si>
  <si>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</si>
  <si>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</si>
  <si>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</si>
  <si>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</si>
  <si>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</si>
  <si>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</si>
  <si>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</si>
  <si>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</si>
  <si>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</si>
  <si>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</si>
  <si>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</si>
  <si>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</si>
  <si>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</si>
  <si>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</si>
  <si>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</si>
  <si>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</si>
  <si>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</si>
  <si>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</si>
  <si>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</si>
  <si>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</si>
  <si>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</si>
  <si>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</si>
  <si>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</si>
  <si>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</si>
  <si>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</si>
  <si>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</si>
  <si>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</si>
  <si>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</si>
  <si>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</si>
  <si>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</si>
  <si>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</si>
  <si>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</si>
  <si>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</si>
  <si>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</si>
  <si>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</si>
  <si>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</si>
  <si>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</si>
  <si>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</si>
  <si>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</si>
  <si>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</si>
  <si>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</si>
  <si>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</si>
  <si>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</si>
  <si>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</si>
  <si>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</si>
  <si>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</si>
  <si>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</si>
  <si>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</si>
  <si>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</si>
  <si>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</si>
  <si>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</si>
  <si>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</si>
  <si>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</si>
  <si>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</si>
  <si>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</si>
  <si>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</si>
  <si>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</si>
  <si>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</si>
  <si>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</si>
  <si>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</si>
  <si>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</si>
  <si>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</si>
  <si>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</si>
  <si>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</si>
  <si>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</si>
  <si>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</si>
  <si>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</si>
  <si>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</si>
  <si>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</si>
  <si>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</si>
  <si>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</si>
  <si>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</si>
  <si>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</si>
  <si>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</si>
  <si>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</si>
  <si>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</si>
  <si>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</si>
  <si>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</si>
  <si>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</si>
  <si>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</si>
  <si>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</si>
  <si>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</si>
  <si>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</si>
  <si>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</si>
  <si>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</si>
  <si>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</si>
  <si>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</si>
  <si>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</si>
  <si>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</si>
  <si>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</si>
  <si>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</si>
  <si>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</si>
  <si>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</si>
  <si>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</si>
  <si>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</si>
  <si>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</si>
  <si>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</si>
  <si>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</si>
  <si>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</si>
  <si>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</si>
  <si>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</si>
  <si>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</si>
  <si>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</si>
  <si>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</si>
  <si>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</si>
  <si>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</si>
  <si>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</si>
  <si>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</si>
  <si>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</si>
  <si>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</si>
  <si>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</si>
  <si>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</si>
  <si>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</si>
  <si>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</si>
  <si>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</si>
  <si>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</si>
  <si>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</si>
  <si>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</si>
  <si>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</si>
  <si>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</si>
  <si>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</si>
  <si>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</si>
  <si>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</si>
  <si>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</si>
  <si>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</si>
  <si>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</si>
  <si>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</si>
  <si>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</si>
  <si>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</si>
  <si>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</si>
  <si>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</si>
  <si>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</si>
  <si>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</si>
  <si>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</si>
  <si>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</si>
  <si>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</si>
  <si>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</si>
  <si>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</si>
  <si>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</si>
  <si>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</si>
  <si>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</si>
  <si>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</si>
  <si>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</si>
  <si>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</si>
  <si>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</si>
  <si>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</si>
  <si>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</si>
  <si>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</si>
  <si>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</si>
  <si>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</si>
  <si>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</si>
  <si>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</si>
  <si>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</si>
  <si>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</si>
  <si>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</si>
  <si>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</si>
  <si>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</si>
  <si>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</si>
  <si>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</si>
  <si>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</si>
  <si>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</si>
  <si>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</si>
  <si>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</si>
  <si>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</si>
  <si>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</si>
  <si>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</si>
  <si>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</si>
  <si>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</si>
  <si>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</si>
  <si>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</si>
  <si>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</si>
  <si>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</si>
  <si>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</si>
  <si>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</si>
  <si>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</si>
  <si>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</si>
  <si>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</si>
  <si>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</si>
  <si>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</si>
  <si>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</si>
  <si>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</si>
  <si>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</si>
  <si>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</si>
  <si>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</si>
  <si>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</si>
  <si>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</si>
  <si>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</si>
  <si>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</si>
  <si>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</si>
  <si>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</si>
  <si>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</si>
  <si>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</si>
  <si>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</si>
  <si>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</si>
  <si>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</si>
  <si>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</si>
  <si>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</si>
  <si>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</si>
  <si>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</si>
  <si>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</si>
  <si>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</si>
  <si>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</si>
  <si>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</si>
  <si>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</si>
  <si>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</si>
  <si>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</si>
  <si>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</si>
  <si>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</si>
  <si>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</si>
  <si>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</si>
  <si>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</si>
  <si>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</si>
  <si>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</si>
  <si>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</si>
  <si>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</si>
  <si>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</si>
  <si>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</si>
  <si>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</si>
  <si>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</si>
  <si>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</si>
  <si>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</si>
  <si>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</si>
  <si>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</si>
  <si>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</si>
  <si>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</si>
  <si>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</si>
  <si>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</si>
  <si>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</si>
  <si>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</si>
  <si>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</si>
  <si>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</si>
  <si>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</si>
  <si>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</si>
  <si>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</si>
  <si>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</si>
  <si>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</si>
  <si>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</si>
  <si>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</si>
  <si>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</si>
  <si>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</si>
  <si>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</si>
  <si>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</si>
  <si>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</si>
  <si>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</si>
  <si>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</si>
  <si>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</si>
  <si>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</si>
  <si>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</si>
  <si>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</si>
  <si>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</si>
  <si>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</si>
  <si>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</si>
  <si>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</si>
  <si>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</si>
  <si>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</si>
  <si>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</si>
  <si>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</si>
  <si>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</si>
  <si>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</si>
  <si>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</si>
  <si>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</si>
  <si>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</si>
  <si>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</si>
  <si>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</si>
  <si>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</si>
  <si>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</si>
  <si>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</si>
  <si>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</si>
  <si>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</si>
  <si>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</si>
  <si>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</si>
  <si>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</si>
  <si>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</si>
  <si>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</si>
  <si>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</si>
  <si>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</si>
  <si>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</si>
  <si>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</si>
  <si>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</si>
  <si>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</si>
  <si>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</si>
  <si>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</si>
  <si>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</si>
  <si>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</si>
  <si>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</si>
  <si>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</si>
  <si>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</si>
  <si>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</si>
  <si>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</si>
  <si>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</si>
  <si>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</si>
  <si>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</si>
  <si>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</si>
  <si>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</si>
  <si>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</si>
  <si>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</si>
  <si>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</si>
  <si>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</si>
  <si>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</si>
  <si>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</si>
  <si>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</si>
  <si>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</si>
  <si>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</si>
  <si>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</si>
  <si>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</si>
  <si>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</si>
  <si>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</si>
  <si>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</si>
  <si>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</si>
  <si>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</si>
  <si>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</si>
  <si>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</si>
  <si>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</si>
  <si>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</si>
  <si>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</si>
  <si>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</si>
  <si>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</si>
  <si>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</si>
  <si>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</si>
  <si>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</si>
  <si>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</si>
  <si>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</si>
  <si>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</si>
  <si>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</si>
  <si>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</si>
  <si>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</si>
  <si>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</si>
  <si>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</si>
  <si>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</si>
  <si>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</si>
  <si>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</si>
  <si>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</si>
  <si>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</si>
  <si>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</si>
  <si>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</si>
  <si>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</si>
  <si>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</si>
  <si>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</si>
  <si>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</si>
  <si>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</si>
  <si>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</si>
  <si>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</si>
  <si>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</si>
  <si>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</si>
  <si>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</si>
  <si>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</si>
  <si>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</si>
  <si>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</si>
  <si>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</si>
  <si>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</si>
  <si>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</si>
  <si>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</si>
  <si>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</si>
  <si>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</si>
  <si>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</si>
  <si>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</si>
  <si>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</si>
  <si>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</si>
  <si>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</si>
  <si>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</si>
  <si>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</si>
  <si>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</si>
  <si>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</si>
  <si>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</si>
  <si>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</si>
  <si>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</si>
  <si>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</si>
  <si>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</si>
  <si>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</si>
  <si>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</si>
  <si>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</si>
  <si>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</si>
  <si>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</si>
  <si>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</si>
  <si>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</si>
  <si>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</si>
  <si>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</si>
  <si>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</si>
  <si>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</si>
  <si>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</si>
  <si>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</si>
  <si>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</si>
  <si>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</si>
  <si>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</si>
  <si>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</si>
  <si>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</si>
  <si>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</si>
  <si>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</si>
  <si>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</si>
  <si>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</si>
  <si>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</si>
  <si>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</si>
  <si>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</si>
  <si>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</si>
  <si>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</si>
  <si>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</si>
  <si>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</si>
  <si>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</si>
  <si>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</si>
  <si>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</si>
  <si>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</si>
  <si>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</si>
  <si>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</si>
  <si>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</si>
  <si>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</si>
  <si>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</si>
  <si>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</si>
  <si>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</si>
  <si>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</si>
  <si>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</si>
  <si>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</si>
  <si>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</si>
  <si>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</si>
  <si>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</si>
  <si>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</si>
  <si>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</si>
  <si>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</si>
  <si>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</si>
  <si>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</si>
  <si>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</si>
  <si>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</si>
  <si>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</si>
  <si>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</si>
  <si>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</si>
  <si>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</si>
  <si>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</si>
  <si>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</si>
  <si>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</si>
  <si>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</si>
  <si>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</si>
  <si>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</si>
  <si>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</si>
  <si>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</si>
  <si>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</si>
  <si>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</si>
  <si>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</si>
  <si>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</si>
  <si>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</si>
  <si>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</si>
  <si>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</si>
  <si>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</si>
  <si>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</si>
  <si>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</si>
  <si>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</si>
  <si>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</si>
  <si>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</si>
  <si>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</si>
  <si>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</si>
  <si>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</si>
  <si>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</si>
  <si>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</si>
  <si>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</si>
  <si>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</si>
  <si>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</si>
  <si>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</si>
  <si>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</si>
  <si>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</si>
  <si>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</si>
  <si>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</si>
  <si>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</si>
  <si>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</si>
  <si>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</si>
  <si>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</si>
  <si>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</si>
  <si>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</si>
  <si>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</si>
  <si>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</si>
  <si>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</si>
  <si>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</si>
  <si>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</si>
  <si>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</si>
  <si>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</si>
  <si>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</si>
  <si>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</si>
  <si>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</si>
  <si>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</si>
  <si>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</si>
  <si>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</si>
  <si>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</si>
  <si>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</si>
  <si>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</si>
  <si>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</si>
  <si>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</si>
  <si>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</si>
  <si>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</si>
  <si>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</si>
  <si>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</si>
  <si>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</si>
  <si>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</si>
  <si>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</si>
  <si>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</si>
  <si>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</si>
  <si>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</si>
  <si>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</si>
  <si>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</si>
  <si>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</si>
  <si>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</si>
  <si>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</si>
  <si>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</si>
  <si>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</si>
  <si>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</si>
  <si>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</si>
  <si>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</si>
  <si>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</si>
  <si>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</si>
  <si>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</si>
  <si>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</si>
  <si>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</si>
  <si>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</si>
  <si>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</si>
  <si>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</si>
  <si>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</si>
  <si>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</si>
  <si>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</si>
  <si>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</si>
  <si>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</si>
  <si>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</si>
  <si>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</si>
  <si>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</si>
  <si>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</si>
  <si>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</si>
  <si>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</si>
  <si>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</si>
  <si>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</si>
  <si>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</si>
  <si>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</si>
  <si>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</si>
  <si>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</si>
  <si>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</si>
  <si>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</si>
  <si>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</si>
  <si>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</si>
  <si>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</si>
  <si>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</si>
  <si>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</si>
  <si>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</si>
  <si>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</si>
  <si>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</si>
  <si>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</si>
  <si>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</si>
  <si>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</si>
  <si>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</si>
  <si>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</si>
  <si>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</si>
  <si>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</si>
  <si>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</si>
  <si>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</si>
  <si>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</si>
  <si>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</si>
  <si>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</si>
  <si>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</si>
  <si>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</si>
  <si>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</si>
  <si>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</si>
  <si>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</si>
  <si>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</si>
  <si>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</si>
  <si>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</si>
  <si>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</si>
  <si>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</si>
  <si>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</si>
  <si>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</si>
  <si>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</si>
  <si>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</si>
  <si>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</si>
  <si>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</si>
  <si>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</si>
  <si>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</si>
  <si>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</si>
  <si>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</si>
  <si>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</si>
  <si>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</si>
  <si>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</si>
  <si>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</si>
  <si>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</si>
  <si>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</si>
  <si>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</si>
  <si>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</si>
  <si>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</si>
  <si>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</si>
  <si>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</si>
  <si>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</si>
  <si>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</si>
  <si>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</si>
  <si>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</si>
  <si>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</si>
  <si>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</si>
  <si>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</si>
  <si>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</si>
  <si>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</si>
  <si>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</si>
  <si>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</si>
  <si>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</si>
  <si>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</si>
  <si>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</si>
  <si>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</si>
  <si>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</si>
  <si>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</si>
  <si>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</si>
  <si>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</si>
  <si>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</si>
  <si>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</si>
  <si>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</si>
  <si>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</si>
  <si>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</si>
  <si>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</si>
  <si>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</si>
  <si>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</si>
  <si>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</si>
  <si>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</si>
  <si>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</si>
  <si>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</si>
  <si>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</si>
  <si>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</si>
  <si>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</si>
  <si>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</si>
  <si>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</si>
  <si>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</si>
  <si>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</si>
  <si>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</si>
  <si>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</si>
  <si>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</si>
  <si>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</si>
  <si>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</si>
  <si>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</si>
  <si>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</si>
  <si>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</si>
  <si>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</si>
  <si>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</si>
  <si>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</si>
  <si>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</si>
  <si>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</si>
  <si>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</si>
  <si>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</si>
  <si>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</si>
  <si>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</si>
  <si>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</si>
  <si>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</si>
  <si>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</si>
  <si>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</si>
  <si>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</si>
  <si>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</si>
  <si>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</si>
  <si>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</si>
  <si>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</si>
  <si>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</si>
  <si>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</si>
  <si>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</si>
  <si>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</si>
  <si>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</si>
  <si>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</si>
  <si>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</si>
  <si>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</si>
  <si>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</si>
  <si>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</si>
  <si>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</si>
  <si>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</si>
  <si>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</si>
  <si>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</si>
  <si>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</si>
  <si>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</si>
  <si>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</si>
  <si>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</si>
  <si>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</si>
  <si>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</si>
  <si>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</si>
  <si>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</si>
  <si>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</si>
  <si>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</si>
  <si>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</si>
  <si>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</si>
  <si>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</si>
  <si>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</si>
  <si>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</si>
  <si>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</si>
  <si>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</si>
  <si>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</si>
  <si>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</si>
  <si>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</si>
  <si>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</si>
  <si>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</si>
  <si>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</si>
  <si>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</si>
  <si>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</si>
  <si>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</si>
  <si>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</si>
  <si>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</si>
  <si>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</si>
  <si>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</si>
  <si>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</si>
  <si>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</si>
  <si>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</si>
  <si>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</si>
  <si>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</si>
  <si>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</si>
  <si>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</si>
  <si>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</si>
  <si>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</si>
  <si>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</si>
  <si>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</si>
  <si>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</si>
  <si>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</si>
  <si>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</si>
  <si>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</si>
  <si>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</si>
  <si>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</si>
  <si>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</si>
  <si>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</si>
  <si>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</si>
  <si>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</si>
  <si>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</si>
  <si>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</si>
  <si>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</si>
  <si>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</si>
  <si>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</si>
  <si>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</si>
  <si>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</si>
  <si>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</si>
  <si>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</si>
  <si>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</si>
  <si>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</si>
  <si>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</si>
  <si>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</si>
  <si>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</si>
  <si>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</si>
  <si>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</si>
  <si>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</si>
  <si>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</si>
  <si>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</si>
  <si>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</si>
  <si>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</si>
  <si>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</si>
  <si>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</si>
  <si>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</si>
  <si>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</si>
  <si>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</si>
  <si>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</si>
  <si>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</si>
  <si>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</si>
  <si>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</si>
  <si>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</si>
  <si>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</si>
  <si>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</si>
  <si>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</si>
  <si>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</si>
  <si>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</si>
  <si>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</si>
  <si>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</si>
  <si>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</si>
  <si>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</si>
  <si>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</si>
  <si>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</si>
  <si>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</si>
  <si>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</si>
  <si>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</si>
  <si>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</si>
  <si>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</si>
  <si>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</si>
  <si>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</si>
  <si>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</si>
  <si>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</si>
  <si>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</si>
  <si>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</si>
  <si>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</si>
  <si>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</si>
  <si>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</si>
  <si>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</si>
  <si>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</si>
  <si>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</si>
  <si>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</si>
  <si>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</si>
  <si>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</si>
  <si>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</si>
  <si>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</si>
  <si>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</si>
  <si>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</si>
  <si>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</si>
  <si>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</si>
  <si>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</si>
  <si>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</si>
  <si>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</si>
  <si>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</si>
  <si>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</si>
  <si>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</si>
  <si>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</si>
  <si>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</si>
  <si>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</si>
  <si>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</si>
  <si>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</si>
  <si>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</si>
  <si>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</si>
  <si>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</si>
  <si>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</si>
  <si>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</si>
  <si>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</si>
  <si>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</si>
  <si>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</si>
  <si>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</si>
  <si>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</si>
  <si>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</si>
  <si>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</si>
  <si>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</si>
  <si>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</si>
  <si>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</si>
  <si>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</si>
  <si>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</si>
  <si>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</si>
  <si>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</si>
  <si>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</si>
  <si>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</si>
  <si>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</si>
  <si>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</si>
  <si>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</si>
  <si>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</si>
  <si>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</si>
  <si>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</si>
  <si>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</si>
  <si>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</si>
  <si>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</si>
  <si>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</si>
  <si>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</si>
  <si>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</si>
  <si>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</si>
  <si>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</si>
  <si>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</si>
  <si>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</si>
  <si>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</si>
  <si>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</si>
  <si>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</si>
  <si>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</si>
  <si>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</si>
  <si>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</si>
  <si>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</si>
  <si>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</si>
  <si>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</si>
  <si>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</si>
  <si>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</si>
  <si>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</si>
  <si>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</si>
  <si>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</si>
  <si>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</si>
  <si>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</si>
  <si>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</si>
  <si>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</si>
  <si>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</si>
  <si>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</si>
  <si>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</si>
  <si>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</si>
  <si>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</si>
  <si>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</si>
  <si>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</si>
  <si>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</si>
  <si>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</si>
  <si>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</si>
  <si>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</si>
  <si>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</si>
  <si>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</si>
  <si>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</si>
  <si>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</si>
  <si>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</si>
  <si>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</si>
  <si>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</si>
  <si>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</si>
  <si>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</si>
  <si>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</si>
  <si>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</si>
  <si>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</si>
  <si>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</si>
  <si>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</si>
  <si>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</si>
  <si>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</si>
  <si>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</si>
  <si>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</si>
  <si>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</si>
  <si>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</si>
  <si>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</si>
  <si>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</si>
  <si>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</si>
  <si>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</si>
  <si>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</si>
  <si>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</si>
  <si>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</si>
  <si>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</si>
  <si>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</si>
  <si>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</si>
  <si>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</si>
  <si>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</si>
  <si>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</si>
  <si>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</si>
  <si>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</si>
  <si>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</si>
  <si>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</si>
  <si>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</si>
  <si>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</si>
  <si>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</si>
  <si>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</si>
  <si>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</si>
  <si>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</si>
  <si>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</si>
  <si>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</si>
  <si>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</si>
  <si>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</si>
  <si>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</si>
  <si>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</si>
  <si>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</si>
  <si>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</si>
  <si>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</si>
  <si>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</si>
  <si>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</si>
  <si>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</si>
  <si>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</si>
  <si>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</si>
  <si>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</si>
  <si>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</si>
  <si>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</si>
  <si>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</si>
  <si>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</si>
  <si>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</si>
  <si>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</si>
  <si>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</si>
  <si>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</si>
  <si>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</si>
  <si>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</si>
  <si>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</si>
  <si>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</si>
  <si>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</si>
  <si>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</si>
  <si>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</si>
  <si>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</si>
  <si>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</si>
  <si>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</si>
  <si>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</si>
  <si>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</si>
  <si>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</si>
  <si>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</si>
  <si>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</si>
  <si>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</si>
  <si>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</si>
  <si>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</si>
  <si>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</si>
  <si>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</si>
  <si>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</si>
  <si>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</si>
  <si>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</si>
  <si>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</si>
  <si>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</si>
  <si>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</si>
  <si>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</si>
  <si>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</si>
  <si>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</si>
  <si>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</si>
  <si>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</si>
  <si>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</si>
  <si>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</si>
  <si>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</si>
  <si>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</si>
  <si>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</si>
  <si>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</si>
  <si>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</si>
  <si>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</si>
  <si>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</si>
  <si>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</si>
  <si>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</si>
  <si>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</si>
  <si>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</si>
  <si>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</si>
  <si>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</si>
  <si>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</si>
  <si>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</si>
  <si>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</si>
  <si>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</si>
  <si>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</si>
  <si>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</si>
  <si>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</si>
  <si>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</si>
  <si>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</si>
  <si>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</si>
  <si>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</si>
  <si>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</si>
  <si>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</si>
  <si>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</si>
  <si>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</si>
  <si>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</si>
  <si>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</si>
  <si>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</si>
  <si>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</si>
  <si>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</si>
  <si>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</si>
  <si>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</si>
  <si>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</si>
  <si>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</si>
  <si>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</si>
  <si>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</si>
  <si>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</si>
  <si>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</si>
  <si>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</si>
  <si>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</si>
  <si>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</si>
  <si>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</si>
  <si>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</si>
  <si>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</si>
  <si>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</si>
  <si>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</si>
  <si>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</si>
  <si>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</si>
  <si>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</si>
  <si>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</si>
  <si>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</si>
  <si>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</si>
  <si>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</si>
  <si>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</si>
  <si>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</si>
  <si>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</si>
  <si>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</si>
  <si>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</si>
  <si>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</si>
  <si>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</si>
  <si>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</si>
  <si>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</si>
  <si>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</si>
  <si>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</si>
  <si>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</si>
  <si>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</si>
  <si>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</si>
  <si>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</si>
  <si>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</si>
  <si>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</si>
  <si>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</si>
  <si>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</si>
  <si>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</si>
  <si>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</si>
  <si>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</si>
  <si>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</si>
  <si>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</si>
  <si>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</si>
  <si>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</si>
  <si>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</si>
  <si>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</si>
  <si>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</si>
  <si>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</si>
  <si>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</si>
  <si>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</si>
  <si>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</si>
  <si>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</si>
  <si>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</si>
  <si>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</si>
  <si>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</si>
  <si>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</si>
  <si>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</si>
  <si>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</si>
  <si>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</si>
  <si>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</si>
  <si>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</si>
  <si>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</si>
  <si>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</si>
  <si>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</si>
  <si>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</si>
  <si>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</si>
  <si>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</si>
  <si>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</si>
  <si>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</si>
  <si>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</si>
  <si>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</si>
  <si>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</si>
  <si>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</si>
  <si>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</si>
  <si>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</si>
  <si>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</si>
  <si>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</si>
  <si>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</si>
  <si>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</si>
  <si>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</si>
  <si>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</si>
  <si>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</si>
  <si>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</si>
  <si>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</si>
  <si>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</si>
  <si>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</si>
  <si>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</si>
  <si>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</si>
  <si>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</si>
  <si>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</si>
  <si>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</si>
  <si>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</si>
  <si>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</si>
  <si>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</si>
  <si>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</si>
  <si>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</si>
  <si>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</si>
  <si>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</si>
  <si>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</si>
  <si>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</si>
  <si>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</si>
  <si>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</si>
  <si>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</si>
  <si>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</si>
  <si>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</si>
  <si>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</si>
  <si>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</si>
  <si>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</si>
  <si>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</si>
  <si>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</si>
  <si>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</si>
  <si>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</si>
  <si>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</si>
  <si>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</si>
  <si>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</si>
  <si>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</si>
  <si>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</si>
  <si>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</si>
  <si>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</si>
  <si>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</si>
  <si>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</si>
  <si>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</si>
  <si>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</si>
  <si>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</si>
  <si>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</si>
  <si>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</si>
  <si>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</si>
  <si>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</si>
  <si>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</si>
  <si>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</si>
  <si>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</si>
  <si>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</si>
  <si>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</si>
  <si>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</si>
  <si>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</si>
  <si>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</si>
  <si>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</si>
  <si>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</si>
  <si>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</si>
  <si>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</si>
  <si>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</si>
  <si>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</si>
  <si>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</si>
  <si>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</si>
  <si>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</si>
  <si>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</si>
  <si>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</si>
  <si>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</si>
  <si>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</si>
  <si>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</si>
  <si>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</si>
  <si>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</si>
  <si>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</si>
  <si>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</si>
  <si>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</si>
  <si>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</si>
  <si>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</si>
  <si>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</si>
  <si>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</si>
  <si>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</si>
  <si>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</si>
  <si>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</si>
  <si>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</si>
  <si>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</si>
  <si>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</si>
  <si>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</si>
  <si>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</si>
  <si>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</si>
  <si>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</si>
  <si>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</si>
  <si>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</si>
  <si>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</si>
  <si>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</si>
  <si>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</si>
  <si>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</si>
  <si>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</si>
  <si>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</si>
  <si>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</si>
  <si>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</si>
  <si>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</si>
  <si>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</si>
  <si>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</si>
  <si>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</si>
  <si>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</si>
  <si>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</si>
  <si>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</si>
  <si>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</si>
  <si>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</si>
  <si>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</si>
  <si>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</si>
  <si>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</si>
  <si>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</si>
  <si>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</si>
  <si>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</si>
  <si>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</si>
  <si>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</si>
  <si>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</si>
  <si>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</si>
  <si>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</si>
  <si>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</si>
  <si>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</si>
  <si>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</si>
  <si>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</si>
  <si>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</si>
  <si>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</si>
  <si>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</si>
  <si>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</si>
  <si>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</si>
  <si>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</si>
  <si>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</si>
  <si>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</si>
  <si>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</si>
  <si>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</si>
  <si>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</si>
  <si>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</si>
  <si>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</si>
  <si>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</si>
  <si>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</si>
  <si>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</si>
  <si>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</si>
  <si>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</si>
  <si>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</si>
  <si>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</si>
  <si>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</si>
  <si>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</si>
  <si>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</si>
  <si>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</si>
  <si>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</si>
  <si>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</si>
  <si>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</si>
  <si>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</si>
  <si>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</si>
  <si>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</si>
  <si>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</si>
  <si>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</si>
  <si>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</si>
  <si>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</si>
  <si>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</si>
  <si>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</si>
  <si>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</si>
  <si>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</si>
  <si>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</si>
  <si>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</si>
  <si>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</si>
  <si>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</si>
  <si>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</si>
  <si>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</si>
  <si>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</si>
  <si>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</si>
  <si>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</si>
  <si>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</si>
  <si>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</si>
  <si>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</si>
  <si>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</si>
  <si>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</si>
  <si>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</si>
  <si>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</si>
  <si>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</si>
  <si>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</si>
  <si>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</si>
  <si>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</si>
  <si>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</si>
  <si>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</si>
  <si>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</si>
  <si>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</si>
  <si>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</si>
  <si>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</si>
  <si>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</si>
  <si>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</si>
  <si>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</si>
  <si>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</si>
  <si>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</si>
  <si>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</si>
  <si>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</si>
  <si>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</si>
  <si>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</si>
  <si>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</si>
  <si>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</si>
  <si>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</si>
  <si>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</si>
  <si>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</si>
  <si>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</si>
  <si>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</si>
  <si>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</si>
  <si>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</si>
  <si>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</si>
  <si>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</si>
  <si>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</si>
  <si>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</si>
  <si>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</si>
  <si>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</si>
  <si>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</si>
  <si>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</si>
  <si>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</si>
  <si>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</si>
  <si>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</si>
  <si>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</si>
  <si>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</si>
  <si>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</si>
  <si>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</si>
  <si>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</si>
  <si>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</si>
  <si>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</si>
  <si>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</si>
  <si>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</si>
  <si>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</si>
  <si>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</si>
  <si>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</si>
  <si>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</si>
  <si>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</si>
  <si>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</si>
  <si>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</si>
  <si>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</si>
  <si>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</si>
  <si>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</si>
  <si>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</si>
  <si>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</si>
  <si>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</si>
  <si>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</si>
  <si>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</si>
  <si>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</si>
  <si>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</si>
  <si>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</si>
  <si>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</si>
  <si>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</si>
  <si>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</si>
  <si>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</si>
  <si>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</si>
  <si>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</si>
  <si>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</si>
  <si>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</si>
  <si>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</si>
  <si>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</si>
  <si>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</si>
  <si>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</si>
  <si>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</si>
  <si>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</si>
  <si>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</si>
  <si>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</si>
  <si>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</si>
  <si>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</si>
  <si>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</si>
  <si>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</si>
  <si>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</si>
  <si>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</si>
  <si>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</si>
  <si>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</si>
  <si>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</si>
  <si>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</si>
  <si>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</si>
  <si>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</si>
  <si>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</si>
  <si>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</si>
  <si>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</si>
  <si>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</si>
  <si>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</si>
  <si>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</si>
  <si>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</si>
  <si>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</si>
  <si>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</si>
  <si>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</si>
  <si>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</si>
  <si>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</si>
  <si>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</si>
  <si>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</si>
  <si>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</si>
  <si>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</si>
  <si>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</si>
  <si>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</si>
  <si>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</si>
  <si>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</si>
  <si>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</si>
  <si>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</si>
  <si>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</si>
  <si>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</si>
  <si>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</si>
  <si>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</si>
  <si>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</si>
  <si>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</si>
  <si>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</si>
  <si>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</si>
  <si>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</si>
  <si>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</si>
  <si>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</si>
  <si>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</si>
  <si>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</si>
  <si>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</si>
  <si>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</si>
  <si>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</si>
  <si>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</si>
  <si>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</si>
  <si>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</si>
  <si>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</si>
  <si>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</si>
  <si>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</si>
  <si>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</si>
  <si>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</si>
  <si>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</si>
  <si>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</si>
  <si>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</si>
  <si>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</si>
  <si>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</si>
  <si>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</si>
  <si>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</si>
  <si>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</si>
  <si>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</si>
  <si>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</si>
  <si>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</si>
  <si>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</si>
  <si>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</si>
  <si>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</si>
  <si>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</si>
  <si>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</si>
  <si>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</si>
  <si>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</si>
  <si>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</si>
  <si>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</si>
  <si>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</si>
  <si>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</si>
  <si>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</si>
  <si>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</si>
  <si>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</si>
  <si>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</si>
  <si>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</si>
  <si>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</si>
  <si>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</si>
  <si>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</si>
  <si>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</si>
  <si>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</si>
  <si>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</si>
  <si>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</si>
  <si>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</si>
  <si>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</si>
  <si>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</si>
  <si>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</si>
  <si>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</si>
  <si>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</si>
  <si>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</si>
  <si>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</si>
  <si>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</si>
  <si>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</si>
  <si>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</si>
  <si>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</si>
  <si>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</si>
  <si>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</si>
  <si>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</si>
  <si>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</si>
  <si>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</si>
  <si>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</si>
  <si>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</si>
  <si>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</si>
  <si>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</si>
  <si>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</si>
  <si>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</si>
  <si>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</si>
  <si>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</si>
  <si>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</si>
  <si>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</si>
  <si>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</si>
  <si>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</si>
  <si>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</si>
  <si>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</si>
  <si>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</si>
  <si>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</si>
  <si>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</si>
  <si>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</si>
  <si>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</si>
  <si>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</si>
  <si>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</si>
  <si>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</si>
  <si>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</si>
  <si>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</si>
  <si>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</si>
  <si>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</si>
  <si>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</si>
  <si>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</si>
  <si>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</si>
  <si>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</si>
  <si>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</si>
  <si>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</si>
  <si>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</si>
  <si>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</si>
  <si>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</si>
  <si>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</si>
  <si>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</si>
  <si>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</si>
  <si>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</si>
  <si>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</si>
  <si>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</si>
  <si>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</si>
  <si>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</si>
  <si>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</si>
  <si>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</si>
  <si>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</si>
  <si>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</si>
  <si>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</si>
  <si>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</si>
  <si>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</si>
  <si>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</si>
  <si>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</si>
  <si>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</si>
  <si>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</si>
  <si>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</si>
  <si>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</si>
  <si>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</si>
  <si>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</si>
  <si>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</si>
  <si>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</si>
  <si>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</si>
  <si>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</si>
  <si>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</si>
  <si>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</si>
  <si>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</si>
  <si>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</si>
  <si>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</si>
  <si>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</si>
  <si>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</si>
  <si>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</si>
  <si>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</si>
  <si>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</si>
  <si>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</si>
  <si>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</si>
  <si>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</si>
  <si>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</si>
  <si>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</si>
  <si>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</si>
  <si>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</si>
  <si>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</si>
  <si>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</si>
  <si>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</si>
  <si>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</si>
  <si>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</si>
  <si>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</si>
  <si>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</si>
  <si>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</si>
  <si>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</si>
  <si>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</si>
  <si>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</si>
  <si>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</si>
  <si>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</si>
  <si>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</si>
  <si>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</si>
  <si>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</si>
  <si>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</si>
  <si>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</si>
  <si>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</si>
  <si>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</si>
  <si>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</si>
  <si>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</si>
  <si>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</si>
  <si>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</si>
  <si>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</si>
  <si>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</si>
  <si>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</si>
  <si>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</si>
  <si>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</si>
  <si>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</si>
  <si>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</si>
  <si>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</si>
  <si>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</si>
  <si>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</si>
  <si>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</si>
  <si>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</si>
  <si>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</si>
  <si>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</si>
  <si>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</si>
  <si>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</si>
  <si>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</si>
  <si>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</si>
  <si>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</si>
  <si>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</si>
  <si>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</si>
  <si>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</si>
  <si>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</si>
  <si>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</si>
  <si>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</si>
  <si>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</si>
  <si>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</si>
  <si>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</si>
  <si>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</si>
  <si>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</si>
  <si>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</si>
  <si>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</si>
  <si>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</si>
  <si>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</si>
  <si>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</si>
  <si>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</si>
  <si>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</si>
  <si>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</si>
  <si>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</si>
  <si>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</si>
  <si>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</si>
  <si>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</si>
  <si>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</si>
  <si>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</si>
  <si>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</si>
  <si>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</si>
  <si>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</si>
  <si>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</si>
  <si>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</si>
  <si>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</si>
  <si>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</si>
  <si>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</si>
  <si>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</si>
  <si>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</si>
  <si>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</si>
  <si>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</si>
  <si>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</si>
  <si>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</si>
  <si>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</si>
  <si>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</si>
  <si>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</si>
  <si>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</si>
  <si>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</si>
  <si>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</si>
  <si>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</si>
  <si>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</si>
  <si>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</si>
  <si>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</si>
  <si>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</si>
  <si>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</si>
  <si>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</si>
  <si>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</si>
  <si>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</si>
  <si>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</si>
  <si>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</si>
  <si>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</si>
  <si>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</si>
  <si>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</si>
  <si>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</si>
  <si>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</si>
  <si>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</si>
  <si>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</si>
  <si>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</si>
  <si>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</si>
  <si>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</si>
  <si>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</si>
  <si>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</si>
  <si>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</si>
  <si>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</si>
  <si>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</si>
  <si>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</si>
  <si>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</si>
  <si>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</si>
  <si>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</si>
  <si>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</si>
  <si>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</si>
  <si>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</si>
  <si>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</si>
  <si>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</si>
  <si>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</si>
  <si>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</si>
  <si>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</si>
  <si>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</si>
  <si>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</si>
  <si>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</si>
  <si>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</si>
  <si>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</si>
  <si>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</si>
  <si>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</si>
  <si>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</si>
  <si>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</si>
  <si>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</si>
  <si>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</si>
  <si>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</si>
  <si>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</si>
  <si>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</si>
  <si>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</si>
  <si>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</si>
  <si>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</si>
  <si>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</si>
  <si>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</si>
  <si>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</si>
  <si>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</si>
  <si>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</si>
  <si>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</si>
  <si>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</si>
  <si>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</si>
  <si>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</si>
  <si>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</si>
  <si>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</si>
  <si>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</si>
  <si>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</si>
  <si>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</si>
  <si>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</si>
  <si>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</si>
  <si>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</si>
  <si>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</si>
  <si>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</si>
  <si>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</si>
  <si>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</si>
  <si>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</si>
  <si>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</si>
  <si>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</si>
  <si>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</si>
  <si>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</si>
  <si>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</si>
  <si>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</si>
  <si>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</si>
  <si>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</si>
  <si>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</si>
  <si>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</si>
  <si>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</si>
  <si>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</si>
  <si>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</si>
  <si>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</si>
  <si>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</si>
  <si>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</si>
  <si>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</si>
  <si>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</si>
  <si>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</si>
  <si>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</si>
  <si>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</si>
  <si>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</si>
  <si>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</si>
  <si>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</si>
  <si>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</si>
  <si>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</si>
  <si>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</si>
  <si>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</si>
  <si>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</si>
  <si>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</si>
  <si>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</si>
  <si>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</si>
  <si>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</si>
  <si>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</si>
  <si>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</si>
  <si>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</si>
  <si>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</si>
  <si>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</si>
  <si>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</si>
  <si>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</si>
  <si>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</si>
  <si>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</si>
  <si>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</si>
  <si>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</si>
  <si>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</si>
  <si>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</si>
  <si>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</si>
  <si>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</si>
  <si>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</si>
  <si>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</si>
  <si>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</si>
  <si>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</si>
  <si>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</si>
  <si>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</si>
  <si>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</si>
  <si>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</si>
  <si>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</si>
  <si>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</si>
  <si>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</si>
  <si>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</si>
  <si>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</si>
  <si>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</si>
  <si>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</si>
  <si>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</si>
  <si>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</si>
  <si>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</si>
  <si>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</si>
  <si>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</si>
  <si>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</si>
  <si>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</si>
  <si>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</si>
  <si>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</si>
  <si>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</si>
  <si>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</si>
  <si>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</si>
  <si>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</si>
  <si>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</si>
  <si>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</si>
  <si>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</si>
  <si>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</si>
  <si>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</si>
  <si>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</si>
  <si>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</si>
  <si>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</si>
  <si>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</si>
  <si>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</si>
  <si>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</si>
  <si>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</si>
  <si>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</si>
  <si>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</si>
  <si>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</si>
  <si>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</si>
  <si>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</si>
  <si>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</si>
  <si>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</si>
  <si>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</si>
  <si>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</si>
  <si>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</si>
  <si>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</si>
  <si>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</si>
  <si>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</si>
  <si>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</si>
  <si>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</si>
  <si>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</si>
  <si>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</si>
  <si>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</si>
  <si>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</si>
  <si>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</si>
  <si>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</si>
  <si>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</si>
  <si>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</si>
  <si>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</si>
  <si>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</si>
  <si>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</si>
  <si>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</si>
  <si>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</si>
  <si>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</si>
  <si>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</si>
  <si>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</si>
  <si>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</si>
  <si>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</si>
  <si>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</si>
  <si>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</si>
  <si>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</si>
  <si>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</si>
  <si>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</si>
  <si>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</si>
  <si>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</si>
  <si>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</si>
  <si>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</si>
  <si>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</si>
  <si>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</si>
  <si>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</si>
  <si>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</si>
  <si>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</si>
  <si>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</si>
  <si>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</si>
  <si>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</si>
  <si>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</si>
  <si>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</si>
  <si>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</si>
  <si>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</si>
  <si>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</si>
  <si>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</si>
  <si>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</si>
  <si>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</si>
  <si>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</si>
  <si>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</si>
  <si>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</si>
  <si>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</si>
  <si>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</si>
  <si>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</si>
  <si>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</si>
  <si>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</si>
  <si>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</si>
  <si>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</si>
  <si>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</si>
  <si>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</si>
  <si>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</si>
  <si>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</si>
  <si>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</si>
  <si>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</si>
  <si>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</si>
  <si>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</si>
  <si>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</si>
  <si>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</si>
  <si>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</si>
  <si>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</si>
  <si>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</si>
  <si>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</si>
  <si>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</si>
  <si>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</si>
  <si>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</si>
  <si>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</si>
  <si>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</si>
  <si>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</si>
  <si>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</si>
  <si>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</si>
  <si>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</si>
  <si>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</si>
  <si>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</si>
  <si>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</si>
  <si>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</si>
  <si>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</si>
  <si>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</si>
  <si>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</si>
  <si>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</si>
  <si>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</si>
  <si>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</si>
  <si>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</si>
  <si>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</si>
  <si>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</si>
  <si>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</si>
  <si>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</si>
  <si>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</si>
  <si>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</si>
  <si>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</si>
  <si>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</si>
  <si>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</si>
  <si>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</si>
  <si>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</si>
  <si>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</si>
  <si>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</si>
  <si>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</si>
  <si>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</si>
  <si>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</si>
  <si>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</si>
  <si>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</si>
  <si>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</si>
  <si>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</si>
  <si>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</si>
  <si>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</si>
  <si>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</si>
  <si>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</si>
  <si>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</si>
  <si>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</si>
  <si>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</si>
  <si>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</si>
  <si>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</si>
  <si>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</si>
  <si>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</si>
  <si>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</si>
  <si>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</si>
  <si>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</si>
  <si>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</si>
  <si>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</si>
  <si>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</si>
  <si>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</si>
  <si>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</si>
  <si>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</si>
  <si>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</si>
  <si>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</si>
  <si>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</si>
  <si>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</si>
  <si>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</si>
  <si>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</si>
  <si>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</si>
  <si>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</si>
  <si>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</si>
  <si>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</si>
  <si>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</si>
  <si>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</si>
  <si>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</si>
  <si>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</si>
  <si>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</si>
  <si>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</si>
  <si>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</si>
  <si>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</si>
  <si>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</si>
  <si>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</si>
  <si>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</si>
  <si>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</si>
  <si>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</si>
  <si>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</si>
  <si>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</si>
  <si>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</si>
  <si>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</si>
  <si>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</si>
  <si>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</si>
  <si>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</si>
  <si>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</si>
  <si>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</si>
  <si>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</si>
  <si>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</si>
  <si>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</si>
  <si>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</si>
  <si>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</si>
  <si>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</si>
  <si>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</si>
  <si>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</si>
  <si>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</si>
  <si>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</si>
  <si>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</si>
  <si>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</si>
  <si>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</si>
  <si>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</si>
  <si>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</si>
  <si>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</si>
  <si>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</si>
  <si>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</si>
  <si>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</si>
  <si>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</si>
  <si>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</si>
  <si>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</si>
  <si>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</si>
  <si>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</si>
  <si>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</si>
  <si>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</si>
  <si>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</si>
  <si>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</si>
  <si>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</si>
  <si>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</si>
  <si>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</si>
  <si>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</si>
  <si>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</si>
  <si>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</si>
  <si>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</si>
  <si>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</si>
  <si>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</si>
  <si>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</si>
  <si>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</si>
  <si>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</si>
  <si>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</si>
  <si>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</si>
  <si>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</si>
  <si>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</si>
  <si>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</si>
  <si>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</si>
  <si>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</si>
  <si>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</si>
  <si>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</si>
  <si>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</si>
  <si>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</si>
  <si>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</si>
  <si>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</si>
  <si>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</si>
  <si>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</si>
  <si>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</si>
  <si>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</si>
  <si>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</si>
  <si>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</si>
  <si>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</si>
  <si>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</si>
  <si>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</si>
  <si>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</si>
  <si>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</si>
  <si>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</si>
  <si>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</si>
  <si>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</si>
  <si>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</si>
  <si>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</si>
  <si>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</si>
  <si>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</si>
  <si>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</si>
  <si>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</si>
  <si>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</si>
  <si>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</si>
  <si>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</si>
  <si>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</si>
  <si>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</si>
  <si>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</si>
  <si>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</si>
  <si>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</si>
  <si>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</si>
  <si>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</si>
  <si>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</si>
  <si>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</si>
  <si>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</si>
  <si>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</si>
  <si>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</si>
  <si>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</si>
  <si>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</si>
  <si>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</si>
  <si>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</si>
  <si>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</si>
  <si>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</si>
  <si>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</si>
  <si>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</si>
  <si>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</si>
  <si>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</si>
  <si>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</si>
  <si>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</si>
  <si>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</si>
  <si>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</si>
  <si>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</si>
  <si>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</si>
  <si>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</si>
  <si>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</si>
  <si>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</si>
  <si>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</si>
  <si>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</si>
  <si>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</si>
  <si>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</si>
  <si>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</si>
  <si>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</si>
  <si>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</si>
  <si>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</si>
  <si>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</si>
  <si>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</si>
  <si>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</si>
  <si>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</si>
  <si>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</si>
  <si>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</si>
  <si>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</si>
  <si>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</si>
  <si>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</si>
  <si>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</si>
  <si>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</si>
  <si>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</si>
  <si>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</si>
  <si>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</si>
  <si>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</si>
  <si>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</si>
  <si>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</si>
  <si>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</si>
  <si>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</si>
  <si>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</si>
  <si>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</si>
  <si>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</si>
  <si>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</si>
  <si>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</si>
  <si>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</si>
  <si>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</si>
  <si>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</si>
  <si>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</si>
  <si>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</si>
  <si>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</si>
  <si>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</si>
  <si>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</si>
  <si>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</si>
  <si>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</si>
  <si>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</si>
  <si>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</si>
  <si>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</si>
  <si>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</si>
  <si>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</si>
  <si>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</si>
  <si>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</si>
  <si>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</si>
  <si>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</si>
  <si>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</si>
  <si>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</si>
  <si>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</si>
  <si>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</si>
  <si>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</si>
  <si>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</si>
  <si>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</si>
  <si>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</si>
  <si>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</si>
  <si>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</si>
  <si>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</si>
  <si>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</si>
  <si>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</si>
  <si>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</si>
  <si>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</si>
  <si>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</si>
  <si>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</si>
  <si>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</si>
  <si>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</si>
  <si>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</si>
  <si>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</si>
  <si>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</si>
  <si>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</si>
  <si>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</si>
  <si>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</si>
  <si>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</si>
  <si>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</si>
  <si>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</si>
  <si>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</si>
  <si>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</si>
  <si>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</si>
  <si>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</si>
  <si>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</si>
  <si>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</si>
  <si>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</si>
  <si>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</si>
  <si>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</si>
  <si>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</si>
  <si>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</si>
  <si>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</si>
  <si>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</si>
  <si>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</si>
  <si>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</si>
  <si>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</si>
  <si>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</si>
  <si>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</si>
  <si>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</si>
  <si>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</si>
  <si>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</si>
  <si>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</si>
  <si>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</si>
  <si>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</si>
  <si>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</si>
  <si>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</si>
  <si>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</si>
  <si>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</si>
  <si>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</si>
  <si>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</si>
  <si>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</si>
  <si>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</si>
  <si>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</si>
  <si>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</si>
  <si>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</si>
  <si>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</si>
  <si>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</si>
  <si>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</si>
  <si>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</si>
  <si>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</si>
  <si>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</si>
  <si>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</si>
  <si>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</si>
  <si>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</si>
  <si>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</si>
  <si>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</si>
  <si>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</si>
  <si>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</si>
  <si>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</si>
  <si>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</si>
  <si>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</si>
  <si>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</si>
  <si>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</si>
  <si>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</si>
  <si>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</si>
  <si>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</si>
  <si>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</si>
  <si>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</si>
  <si>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</si>
  <si>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</si>
  <si>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</si>
  <si>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</si>
  <si>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</si>
  <si>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</si>
  <si>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</si>
  <si>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</si>
  <si>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</si>
  <si>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</si>
  <si>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</si>
  <si>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</si>
  <si>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</si>
  <si>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</si>
  <si>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</si>
  <si>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</si>
  <si>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</si>
  <si>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</si>
  <si>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</si>
  <si>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</si>
  <si>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</si>
  <si>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</si>
  <si>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</si>
  <si>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</si>
  <si>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</si>
  <si>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</si>
  <si>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</si>
  <si>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</si>
  <si>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</si>
  <si>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</si>
  <si>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</si>
  <si>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</si>
  <si>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</si>
  <si>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</si>
  <si>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</si>
  <si>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</si>
  <si>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</si>
  <si>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</si>
  <si>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</si>
  <si>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</si>
  <si>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</si>
  <si>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</si>
  <si>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</si>
  <si>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</si>
  <si>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</si>
  <si>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</si>
  <si>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</si>
  <si>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</si>
  <si>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</si>
  <si>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</si>
  <si>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</si>
  <si>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</si>
  <si>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</si>
  <si>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</si>
  <si>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</si>
  <si>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</si>
  <si>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</si>
  <si>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</si>
  <si>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</si>
  <si>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</si>
  <si>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</si>
  <si>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</si>
  <si>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</si>
  <si>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</si>
  <si>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</si>
  <si>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</si>
  <si>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</si>
  <si>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</si>
  <si>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</si>
  <si>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</si>
  <si>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</si>
  <si>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</si>
  <si>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</si>
  <si>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</si>
  <si>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</si>
  <si>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</si>
  <si>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</si>
  <si>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</si>
  <si>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</si>
  <si>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</si>
  <si>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</si>
  <si>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</si>
  <si>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</si>
  <si>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</si>
  <si>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</si>
  <si>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</si>
  <si>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</si>
  <si>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</si>
  <si>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</si>
  <si>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</si>
  <si>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</si>
  <si>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</si>
  <si>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</si>
  <si>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</si>
  <si>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</si>
  <si>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</si>
  <si>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</si>
  <si>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</si>
  <si>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</si>
  <si>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</si>
  <si>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</si>
  <si>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</si>
  <si>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</si>
  <si>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</si>
  <si>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</si>
  <si>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</si>
  <si>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</si>
  <si>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</si>
  <si>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</si>
  <si>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</si>
  <si>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</si>
  <si>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</si>
  <si>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</si>
  <si>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</si>
  <si>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</si>
  <si>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</si>
  <si>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</si>
  <si>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</si>
  <si>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</si>
  <si>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</si>
  <si>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</si>
  <si>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</si>
  <si>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</si>
  <si>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</si>
  <si>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</si>
  <si>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</si>
  <si>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</si>
  <si>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</si>
  <si>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</si>
  <si>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</si>
  <si>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</si>
  <si>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</si>
  <si>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</si>
  <si>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</si>
  <si>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</si>
  <si>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</si>
  <si>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</si>
  <si>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</si>
  <si>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</si>
  <si>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</si>
  <si>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</si>
  <si>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</si>
  <si>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</si>
  <si>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</si>
  <si>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</si>
  <si>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</si>
  <si>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</si>
  <si>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</si>
  <si>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</si>
  <si>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</si>
  <si>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</si>
  <si>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</si>
  <si>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</si>
  <si>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</si>
  <si>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</si>
  <si>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</si>
  <si>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</si>
  <si>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</si>
  <si>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</si>
  <si>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</si>
  <si>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</si>
  <si>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</si>
  <si>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</si>
  <si>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</si>
  <si>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</si>
  <si>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</si>
  <si>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</si>
  <si>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</si>
  <si>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</si>
  <si>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</si>
  <si>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</si>
  <si>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</si>
  <si>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</si>
  <si>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</si>
  <si>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</si>
  <si>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</si>
  <si>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</si>
  <si>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</si>
  <si>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</si>
  <si>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</si>
  <si>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</si>
  <si>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</si>
  <si>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</si>
  <si>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</si>
  <si>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</si>
  <si>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</si>
  <si>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</si>
  <si>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</si>
  <si>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</si>
  <si>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</si>
  <si>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</si>
  <si>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</si>
  <si>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</si>
  <si>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</si>
  <si>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</si>
  <si>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</si>
  <si>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</si>
  <si>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</si>
  <si>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</si>
  <si>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</si>
  <si>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</si>
  <si>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</si>
  <si>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</si>
  <si>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</si>
  <si>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</si>
  <si>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</si>
  <si>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</si>
  <si>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</si>
  <si>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</si>
  <si>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</si>
  <si>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</si>
  <si>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</si>
  <si>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</si>
  <si>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</si>
  <si>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</si>
  <si>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</si>
  <si>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</si>
  <si>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</si>
  <si>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</si>
  <si>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</si>
  <si>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</si>
  <si>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</si>
  <si>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</si>
  <si>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</si>
  <si>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</si>
  <si>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</si>
  <si>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</si>
  <si>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</si>
  <si>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</si>
  <si>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</si>
  <si>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</si>
  <si>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</si>
  <si>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</si>
  <si>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</si>
  <si>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</si>
  <si>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</si>
  <si>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</si>
  <si>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</si>
  <si>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</si>
  <si>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</si>
  <si>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</si>
  <si>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</si>
  <si>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</si>
  <si>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</si>
  <si>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</si>
  <si>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</si>
  <si>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</si>
  <si>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</si>
  <si>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</si>
  <si>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</si>
  <si>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</si>
  <si>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</si>
  <si>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</si>
  <si>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</si>
  <si>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</si>
  <si>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</si>
  <si>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</si>
  <si>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</si>
  <si>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</si>
  <si>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</si>
  <si>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</si>
  <si>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</si>
  <si>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</si>
  <si>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</si>
  <si>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</si>
  <si>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</si>
  <si>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</si>
  <si>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</si>
  <si>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</si>
  <si>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</si>
  <si>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</si>
  <si>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</si>
  <si>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</si>
  <si>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</si>
  <si>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</si>
  <si>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</si>
  <si>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</si>
  <si>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</si>
  <si>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</si>
  <si>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</si>
  <si>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</si>
  <si>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</si>
  <si>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</si>
  <si>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</si>
  <si>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</si>
  <si>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</si>
  <si>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</si>
  <si>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</si>
  <si>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</si>
  <si>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</si>
  <si>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</si>
  <si>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</si>
  <si>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</si>
  <si>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</si>
  <si>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</si>
  <si>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</si>
  <si>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</si>
  <si>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</si>
  <si>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</si>
  <si>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</si>
  <si>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</si>
  <si>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</si>
  <si>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</si>
  <si>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</si>
  <si>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</si>
  <si>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</si>
  <si>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</si>
  <si>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</si>
  <si>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</si>
  <si>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</si>
  <si>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</si>
  <si>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</si>
  <si>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</si>
  <si>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</si>
  <si>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</si>
  <si>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</si>
  <si>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</si>
  <si>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</si>
  <si>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</si>
  <si>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</si>
  <si>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</si>
  <si>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</si>
  <si>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</si>
  <si>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</si>
  <si>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</si>
  <si>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</si>
  <si>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</si>
  <si>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</si>
  <si>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</si>
  <si>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</si>
  <si>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</si>
  <si>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</si>
  <si>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</si>
  <si>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</si>
  <si>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</si>
  <si>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</si>
  <si>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</si>
  <si>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</si>
  <si>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</si>
  <si>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</si>
  <si>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</si>
  <si>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</si>
  <si>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</si>
  <si>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</si>
  <si>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</si>
  <si>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</si>
  <si>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</si>
  <si>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</si>
  <si>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</si>
  <si>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</si>
  <si>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</si>
  <si>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</si>
  <si>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</si>
  <si>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</si>
  <si>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</si>
  <si>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</si>
  <si>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</si>
  <si>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</si>
  <si>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</si>
  <si>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</si>
  <si>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</si>
  <si>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</si>
  <si>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</si>
  <si>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</si>
  <si>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</si>
  <si>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</si>
  <si>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</si>
  <si>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</si>
  <si>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</si>
  <si>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</si>
  <si>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</si>
  <si>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</si>
  <si>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</si>
  <si>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</si>
  <si>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</si>
  <si>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</si>
  <si>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</si>
  <si>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</si>
  <si>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</si>
  <si>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</si>
  <si>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</si>
  <si>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</si>
  <si>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</si>
  <si>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</si>
  <si>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</si>
  <si>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</si>
  <si>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</si>
  <si>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</si>
  <si>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</si>
  <si>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</si>
  <si>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</si>
  <si>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</si>
  <si>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</si>
  <si>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</si>
  <si>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</si>
  <si>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</si>
  <si>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</si>
  <si>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</si>
  <si>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</si>
  <si>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</si>
  <si>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</si>
  <si>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</si>
  <si>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</si>
  <si>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</si>
  <si>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</si>
  <si>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</si>
  <si>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</si>
  <si>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</si>
  <si>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</si>
  <si>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</si>
  <si>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</si>
  <si>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</si>
  <si>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</si>
  <si>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</si>
  <si>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</si>
  <si>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</si>
  <si>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</si>
  <si>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</si>
  <si>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</si>
  <si>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</si>
  <si>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</si>
  <si>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</si>
  <si>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</si>
  <si>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</si>
  <si>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</si>
  <si>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</si>
  <si>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</si>
  <si>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</si>
  <si>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</si>
  <si>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</si>
  <si>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</si>
  <si>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</si>
  <si>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</si>
  <si>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</si>
  <si>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</si>
  <si>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</si>
  <si>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</si>
  <si>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</si>
  <si>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</si>
  <si>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</si>
  <si>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</si>
  <si>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</si>
  <si>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</si>
  <si>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</si>
  <si>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</si>
  <si>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</si>
  <si>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</si>
  <si>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</si>
  <si>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</si>
  <si>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</si>
  <si>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</si>
  <si>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</si>
  <si>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</si>
  <si>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</si>
  <si>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</si>
  <si>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</si>
  <si>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</si>
  <si>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</si>
  <si>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</si>
  <si>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</si>
  <si>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</si>
  <si>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</si>
  <si>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</si>
  <si>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</si>
  <si>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</si>
  <si>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</si>
  <si>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</si>
  <si>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</si>
  <si>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</si>
  <si>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</si>
  <si>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</si>
  <si>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</si>
  <si>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</si>
  <si>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</si>
  <si>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</si>
  <si>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</si>
  <si>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</si>
  <si>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</si>
  <si>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</si>
  <si>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</si>
  <si>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</si>
  <si>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</si>
  <si>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</si>
  <si>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</si>
  <si>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</si>
  <si>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</si>
  <si>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</si>
  <si>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</si>
  <si>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</si>
  <si>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</si>
  <si>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</si>
  <si>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</si>
  <si>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</si>
  <si>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</si>
  <si>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</si>
  <si>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</si>
  <si>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</si>
  <si>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</si>
  <si>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</si>
  <si>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</si>
  <si>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</si>
  <si>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</si>
  <si>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</si>
  <si>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</si>
  <si>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</si>
  <si>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</si>
  <si>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</si>
  <si>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</si>
  <si>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</si>
  <si>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</si>
  <si>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</si>
  <si>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</si>
  <si>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</si>
  <si>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</si>
  <si>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</si>
  <si>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</si>
  <si>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</si>
  <si>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</si>
  <si>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</si>
  <si>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</si>
  <si>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</si>
  <si>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</si>
  <si>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</si>
  <si>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</si>
  <si>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</si>
  <si>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</si>
  <si>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</si>
  <si>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</si>
  <si>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</si>
  <si>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</si>
  <si>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</si>
  <si>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</si>
  <si>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</si>
  <si>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</si>
  <si>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</si>
  <si>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</si>
  <si>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</si>
  <si>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</si>
  <si>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</si>
  <si>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</si>
  <si>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</si>
  <si>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</si>
  <si>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</si>
  <si>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</si>
  <si>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</si>
  <si>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</si>
  <si>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</si>
  <si>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</si>
  <si>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</si>
  <si>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</si>
  <si>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</si>
  <si>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</si>
  <si>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</si>
  <si>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</si>
  <si>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</si>
  <si>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</si>
  <si>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</si>
  <si>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</si>
  <si>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</si>
  <si>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</si>
  <si>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</si>
  <si>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</si>
  <si>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</si>
  <si>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</si>
  <si>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</si>
  <si>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</si>
  <si>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</si>
  <si>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</si>
  <si>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</si>
  <si>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</si>
  <si>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</si>
  <si>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</si>
  <si>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</si>
  <si>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</si>
  <si>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</si>
  <si>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</si>
  <si>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</si>
  <si>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</si>
  <si>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</si>
  <si>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</si>
  <si>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</si>
  <si>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</si>
  <si>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</si>
  <si>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</si>
  <si>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</si>
  <si>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</si>
  <si>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</si>
  <si>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</si>
  <si>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</si>
  <si>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</si>
  <si>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</si>
  <si>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</si>
  <si>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</si>
  <si>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</si>
  <si>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</si>
  <si>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</si>
  <si>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</si>
  <si>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</si>
  <si>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</si>
  <si>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</si>
  <si>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</si>
  <si>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</si>
  <si>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</si>
  <si>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</si>
  <si>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</si>
  <si>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</si>
  <si>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</si>
  <si>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</si>
  <si>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</si>
  <si>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</si>
  <si>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</si>
  <si>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</si>
  <si>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</si>
  <si>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</si>
  <si>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</si>
  <si>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</si>
  <si>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</si>
  <si>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</si>
  <si>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</si>
  <si>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</si>
  <si>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</si>
  <si>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</si>
  <si>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</si>
  <si>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</si>
  <si>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</si>
  <si>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</si>
  <si>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</si>
  <si>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</si>
  <si>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</si>
  <si>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</si>
  <si>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</si>
  <si>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</si>
  <si>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</si>
  <si>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</si>
  <si>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</si>
  <si>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</si>
  <si>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</si>
  <si>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</si>
  <si>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</si>
  <si>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</si>
  <si>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</si>
  <si>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</si>
  <si>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</si>
  <si>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</si>
  <si>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</si>
  <si>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</si>
  <si>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</si>
  <si>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</si>
  <si>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</si>
  <si>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</si>
  <si>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</si>
  <si>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</si>
  <si>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</si>
  <si>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</si>
  <si>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</si>
  <si>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</si>
  <si>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</si>
  <si>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</si>
  <si>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</si>
  <si>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</si>
  <si>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</si>
  <si>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</si>
  <si>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</si>
  <si>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</si>
  <si>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</si>
  <si>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</si>
  <si>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</si>
  <si>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</si>
  <si>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</si>
  <si>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</si>
  <si>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</si>
  <si>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</si>
  <si>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</si>
  <si>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</si>
  <si>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</si>
  <si>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</si>
  <si>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</si>
  <si>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</si>
  <si>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</si>
  <si>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</si>
  <si>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</si>
  <si>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</si>
  <si>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</si>
  <si>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</si>
  <si>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</si>
  <si>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</si>
  <si>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</si>
  <si>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</si>
  <si>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</si>
  <si>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</si>
  <si>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</si>
  <si>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</si>
  <si>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</si>
  <si>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</si>
  <si>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</si>
  <si>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</si>
  <si>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</si>
  <si>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</si>
  <si>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</si>
  <si>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</si>
  <si>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</si>
  <si>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</si>
  <si>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</si>
  <si>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</si>
  <si>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</si>
  <si>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</si>
  <si>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</si>
  <si>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</si>
  <si>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</si>
  <si>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</si>
  <si>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</si>
  <si>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</si>
  <si>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</si>
  <si>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</si>
  <si>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</si>
  <si>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</si>
  <si>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</si>
  <si>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</si>
  <si>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</si>
  <si>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</si>
  <si>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</si>
  <si>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</si>
  <si>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</si>
  <si>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</si>
  <si>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</si>
  <si>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</si>
  <si>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</si>
  <si>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</si>
  <si>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</si>
  <si>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</si>
  <si>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</si>
  <si>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</si>
  <si>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</si>
  <si>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</si>
  <si>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</si>
  <si>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</si>
  <si>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</si>
  <si>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</si>
  <si>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</si>
  <si>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</si>
  <si>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</si>
  <si>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</si>
  <si>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</si>
  <si>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</si>
  <si>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</si>
  <si>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</si>
  <si>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</si>
  <si>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</si>
  <si>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</si>
  <si>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</si>
  <si>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</si>
  <si>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</si>
  <si>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</si>
  <si>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</si>
  <si>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</si>
  <si>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</si>
  <si>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</si>
  <si>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</si>
  <si>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</si>
  <si>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</si>
  <si>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</si>
  <si>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</si>
  <si>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</si>
  <si>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</si>
  <si>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</si>
  <si>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</si>
  <si>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</si>
  <si>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</si>
  <si>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</si>
  <si>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</si>
  <si>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</si>
  <si>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</si>
  <si>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</si>
  <si>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</si>
  <si>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</si>
  <si>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</si>
  <si>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</si>
  <si>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</si>
  <si>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</si>
  <si>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</si>
  <si>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</si>
  <si>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</si>
  <si>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</si>
  <si>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</si>
  <si>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</si>
  <si>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</si>
  <si>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</si>
  <si>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</si>
  <si>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</si>
  <si>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</si>
  <si>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</si>
  <si>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</si>
  <si>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</si>
  <si>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</si>
  <si>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</si>
  <si>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</si>
  <si>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</si>
  <si>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</si>
  <si>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</si>
  <si>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</si>
  <si>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</si>
  <si>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</si>
  <si>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</si>
  <si>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</si>
  <si>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</si>
  <si>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</si>
  <si>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</si>
  <si>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</si>
  <si>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</si>
  <si>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</si>
  <si>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</si>
  <si>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</si>
  <si>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</si>
  <si>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</si>
  <si>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</si>
  <si>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</si>
  <si>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</si>
  <si>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</si>
  <si>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</si>
  <si>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</si>
  <si>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</si>
  <si>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</si>
  <si>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</si>
  <si>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</si>
  <si>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</si>
  <si>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</si>
  <si>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</si>
  <si>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</si>
  <si>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</si>
  <si>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</si>
  <si>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</si>
  <si>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</si>
  <si>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</si>
  <si>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</si>
  <si>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</si>
  <si>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</si>
  <si>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</si>
  <si>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</si>
  <si>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</si>
  <si>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</si>
  <si>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</si>
  <si>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</si>
  <si>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</si>
  <si>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</si>
  <si>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</si>
  <si>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</si>
  <si>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</si>
  <si>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</si>
  <si>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</si>
  <si>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</si>
  <si>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</si>
  <si>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</si>
  <si>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</si>
  <si>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</si>
  <si>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</si>
  <si>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</si>
  <si>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</si>
  <si>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</si>
  <si>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</si>
  <si>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</si>
  <si>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</si>
  <si>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</si>
  <si>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</si>
  <si>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</si>
  <si>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</si>
  <si>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</si>
  <si>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</si>
  <si>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</si>
  <si>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</si>
  <si>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</si>
  <si>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</si>
  <si>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</si>
  <si>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</si>
  <si>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</si>
  <si>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</si>
  <si>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</si>
  <si>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</si>
  <si>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</si>
  <si>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</si>
  <si>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</si>
  <si>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</si>
  <si>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</si>
  <si>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</si>
  <si>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</si>
  <si>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</si>
  <si>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</si>
  <si>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</si>
  <si>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</si>
  <si>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</si>
  <si>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</si>
  <si>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</si>
  <si>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</si>
  <si>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</si>
  <si>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</si>
  <si>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</si>
  <si>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</si>
  <si>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</si>
  <si>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</si>
  <si>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</si>
  <si>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</si>
  <si>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</si>
  <si>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</si>
  <si>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</si>
  <si>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</si>
  <si>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</si>
  <si>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</si>
  <si>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</si>
  <si>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</si>
  <si>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</si>
  <si>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</si>
  <si>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</si>
  <si>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</si>
  <si>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</si>
  <si>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</si>
  <si>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</si>
  <si>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</si>
  <si>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</si>
  <si>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</si>
  <si>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</si>
  <si>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</si>
  <si>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</si>
  <si>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</si>
  <si>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</si>
  <si>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</si>
  <si>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</si>
  <si>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</si>
  <si>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</si>
  <si>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</si>
  <si>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</si>
  <si>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</si>
  <si>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</si>
  <si>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</si>
  <si>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</si>
  <si>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</si>
  <si>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</si>
  <si>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</si>
  <si>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</si>
  <si>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</si>
  <si>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</si>
  <si>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</si>
  <si>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</si>
  <si>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</si>
  <si>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</si>
  <si>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</si>
  <si>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</si>
  <si>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</si>
  <si>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</si>
  <si>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</si>
  <si>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</si>
  <si>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</si>
  <si>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</si>
  <si>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</si>
  <si>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</si>
  <si>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</si>
  <si>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</si>
  <si>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</si>
  <si>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</si>
  <si>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</si>
  <si>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</si>
  <si>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</si>
  <si>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</si>
  <si>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</si>
  <si>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</si>
  <si>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</si>
  <si>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</si>
  <si>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</si>
  <si>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</si>
  <si>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</si>
  <si>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</si>
  <si>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</si>
  <si>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</si>
  <si>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</si>
  <si>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</si>
  <si>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</si>
  <si>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</si>
  <si>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</si>
  <si>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</si>
  <si>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</si>
  <si>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</si>
  <si>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</si>
  <si>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</si>
  <si>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</si>
  <si>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</si>
  <si>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</si>
  <si>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</si>
  <si>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</si>
  <si>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</si>
  <si>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</si>
  <si>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</si>
  <si>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</si>
  <si>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</si>
  <si>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</si>
  <si>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</si>
  <si>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</si>
  <si>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</si>
  <si>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</si>
  <si>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</si>
  <si>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</si>
  <si>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</si>
  <si>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</si>
  <si>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</si>
  <si>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</si>
  <si>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</si>
  <si>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</si>
  <si>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</si>
  <si>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</si>
  <si>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</si>
  <si>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</si>
  <si>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</si>
  <si>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</si>
  <si>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</si>
  <si>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</si>
  <si>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</si>
  <si>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</si>
  <si>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</si>
  <si>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</si>
  <si>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</si>
  <si>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</si>
  <si>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</si>
  <si>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</si>
  <si>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</si>
  <si>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</si>
  <si>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</si>
  <si>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</si>
  <si>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</si>
  <si>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</si>
  <si>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</si>
  <si>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</si>
  <si>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</si>
  <si>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</si>
  <si>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</si>
  <si>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</si>
  <si>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</si>
  <si>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</si>
  <si>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</si>
  <si>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</si>
  <si>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</si>
  <si>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</si>
  <si>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</si>
  <si>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</si>
  <si>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</si>
  <si>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</si>
  <si>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</si>
  <si>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</si>
  <si>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</si>
  <si>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</si>
  <si>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</si>
  <si>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</si>
  <si>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</si>
  <si>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</si>
  <si>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</si>
  <si>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</si>
  <si>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</si>
  <si>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</si>
  <si>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</si>
  <si>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</si>
  <si>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</si>
  <si>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</si>
  <si>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</si>
  <si>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</si>
  <si>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</si>
  <si>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</si>
  <si>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</si>
  <si>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</si>
  <si>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</si>
  <si>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</si>
  <si>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</si>
  <si>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</si>
  <si>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</si>
  <si>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</si>
  <si>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</si>
  <si>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</si>
  <si>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</si>
  <si>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</si>
  <si>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</si>
  <si>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</si>
  <si>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</si>
  <si>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</si>
  <si>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</si>
  <si>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</si>
  <si>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</si>
  <si>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</si>
  <si>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</si>
  <si>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</si>
  <si>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</si>
  <si>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</si>
  <si>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</si>
  <si>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</si>
  <si>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</si>
  <si>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</si>
  <si>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</si>
  <si>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</si>
  <si>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</si>
  <si>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</si>
  <si>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</si>
  <si>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</si>
  <si>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</si>
  <si>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</si>
  <si>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</si>
  <si>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</si>
  <si>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</si>
  <si>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</si>
  <si>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</si>
  <si>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</si>
  <si>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</si>
  <si>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</si>
  <si>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</si>
  <si>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</si>
  <si>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</si>
  <si>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</si>
  <si>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</si>
  <si>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</si>
  <si>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</si>
  <si>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</si>
  <si>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</si>
  <si>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</si>
  <si>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</si>
  <si>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</si>
  <si>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</si>
  <si>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</si>
  <si>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</si>
  <si>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</si>
  <si>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</si>
  <si>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</si>
  <si>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</si>
  <si>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</si>
  <si>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</si>
  <si>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</si>
  <si>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</si>
  <si>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</si>
  <si>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</si>
  <si>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</si>
  <si>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</si>
  <si>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</si>
  <si>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</si>
  <si>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</si>
  <si>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</si>
  <si>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</si>
  <si>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</si>
  <si>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</si>
  <si>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</si>
  <si>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</si>
  <si>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</si>
  <si>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</si>
  <si>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</si>
  <si>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</si>
  <si>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</si>
  <si>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</si>
  <si>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</si>
  <si>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</si>
  <si>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</si>
  <si>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</si>
  <si>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</si>
  <si>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</si>
  <si>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</si>
  <si>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</si>
  <si>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</si>
  <si>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</si>
  <si>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</si>
  <si>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</si>
  <si>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</si>
  <si>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</si>
  <si>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</si>
  <si>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</si>
  <si>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</si>
  <si>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</si>
  <si>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</si>
  <si>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</si>
  <si>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</si>
  <si>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</si>
  <si>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</si>
  <si>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</si>
  <si>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</si>
  <si>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</si>
  <si>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</si>
  <si>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</si>
  <si>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</si>
  <si>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</si>
  <si>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</si>
  <si>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</si>
  <si>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</si>
  <si>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</si>
  <si>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</si>
  <si>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</si>
  <si>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</si>
  <si>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</si>
  <si>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</si>
  <si>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</si>
  <si>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</si>
  <si>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</si>
  <si>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</si>
  <si>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</si>
  <si>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</si>
  <si>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</si>
  <si>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</si>
  <si>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</si>
  <si>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</si>
  <si>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</si>
  <si>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</si>
  <si>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</si>
  <si>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</si>
  <si>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</si>
  <si>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</si>
  <si>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</si>
  <si>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</si>
  <si>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</si>
  <si>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</si>
  <si>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</si>
  <si>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</si>
  <si>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</si>
  <si>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</si>
  <si>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</si>
  <si>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</si>
  <si>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</si>
  <si>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</si>
  <si>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</si>
  <si>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</si>
  <si>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</si>
  <si>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</si>
  <si>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</si>
  <si>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</si>
  <si>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</si>
  <si>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</si>
  <si>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</si>
  <si>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</si>
  <si>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</si>
  <si>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</si>
  <si>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</si>
  <si>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</si>
  <si>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</si>
  <si>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</si>
  <si>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</si>
  <si>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</si>
  <si>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</si>
  <si>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</si>
  <si>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</si>
  <si>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</si>
  <si>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</si>
  <si>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</si>
  <si>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</si>
  <si>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</si>
  <si>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</si>
  <si>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</si>
  <si>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</si>
  <si>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</si>
  <si>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</si>
  <si>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</si>
  <si>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</si>
  <si>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</si>
  <si>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</si>
  <si>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</si>
  <si>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</si>
  <si>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</si>
  <si>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</si>
  <si>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</si>
  <si>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</si>
  <si>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</si>
  <si>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</si>
  <si>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</si>
  <si>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</si>
  <si>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</si>
  <si>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</si>
  <si>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</si>
  <si>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</si>
  <si>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</si>
  <si>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</si>
  <si>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</si>
  <si>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</si>
  <si>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</si>
  <si>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</si>
  <si>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</si>
  <si>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</si>
  <si>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</si>
  <si>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</si>
  <si>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</si>
  <si>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</si>
  <si>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</si>
  <si>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</si>
  <si>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</si>
  <si>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</si>
  <si>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</si>
  <si>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</si>
  <si>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</si>
  <si>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</si>
  <si>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</si>
  <si>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</si>
  <si>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</si>
  <si>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</si>
  <si>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</si>
  <si>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</si>
  <si>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</si>
  <si>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</si>
  <si>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</si>
  <si>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</si>
  <si>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</si>
  <si>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</si>
  <si>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</si>
  <si>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</si>
  <si>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</si>
  <si>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</si>
  <si>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</si>
  <si>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</si>
  <si>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</si>
  <si>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</si>
  <si>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</si>
  <si>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</si>
  <si>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</si>
  <si>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</si>
  <si>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</si>
  <si>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</si>
  <si>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</si>
  <si>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</si>
  <si>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</si>
  <si>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</si>
  <si>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</si>
  <si>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</si>
  <si>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</si>
  <si>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</si>
  <si>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</si>
  <si>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</si>
  <si>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</si>
  <si>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</si>
  <si>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</si>
  <si>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</si>
  <si>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</si>
  <si>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</si>
  <si>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</si>
  <si>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</si>
  <si>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</si>
  <si>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</si>
  <si>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</si>
  <si>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</si>
  <si>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</si>
  <si>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</si>
  <si>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</si>
  <si>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</si>
  <si>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</si>
  <si>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</si>
  <si>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</si>
  <si>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</si>
  <si>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</si>
  <si>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</si>
  <si>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</si>
  <si>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</si>
  <si>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</si>
  <si>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</si>
  <si>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</si>
  <si>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</si>
  <si>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</si>
  <si>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</si>
  <si>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</si>
  <si>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</si>
  <si>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</si>
  <si>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</si>
  <si>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</si>
  <si>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</si>
  <si>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</si>
  <si>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</si>
  <si>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</si>
  <si>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</si>
  <si>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</si>
  <si>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</si>
  <si>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</si>
  <si>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</si>
  <si>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</si>
  <si>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</si>
  <si>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</si>
  <si>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</si>
  <si>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</si>
  <si>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</si>
  <si>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</si>
  <si>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</si>
  <si>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</si>
  <si>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</si>
  <si>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</si>
  <si>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</si>
  <si>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</si>
  <si>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</si>
  <si>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</si>
  <si>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</si>
  <si>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</si>
  <si>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</si>
  <si>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</si>
  <si>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</si>
  <si>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</si>
  <si>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</si>
  <si>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</si>
  <si>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</si>
  <si>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</si>
  <si>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</si>
  <si>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</si>
  <si>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</si>
  <si>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</si>
  <si>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</si>
  <si>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</si>
  <si>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</si>
  <si>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</si>
  <si>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</si>
  <si>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</si>
  <si>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</si>
  <si>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</si>
  <si>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</si>
  <si>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</si>
  <si>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</si>
  <si>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</si>
  <si>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</si>
  <si>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</si>
  <si>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</si>
  <si>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</si>
  <si>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</si>
  <si>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</si>
  <si>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</si>
  <si>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</si>
  <si>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</si>
  <si>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</si>
  <si>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</si>
  <si>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</si>
  <si>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</si>
  <si>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</si>
  <si>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</si>
  <si>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</si>
  <si>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</si>
  <si>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</si>
  <si>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</si>
  <si>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</si>
  <si>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</si>
  <si>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</si>
  <si>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</si>
  <si>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</si>
  <si>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</si>
  <si>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</si>
  <si>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</si>
  <si>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</si>
  <si>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</si>
  <si>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</si>
  <si>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</si>
  <si>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</si>
  <si>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</si>
  <si>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</si>
  <si>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</si>
  <si>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</si>
  <si>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</si>
  <si>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</si>
  <si>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</si>
  <si>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</si>
  <si>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</si>
  <si>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</si>
  <si>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</si>
  <si>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</si>
  <si>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</si>
  <si>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</si>
  <si>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</si>
  <si>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</si>
  <si>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</si>
  <si>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</si>
  <si>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</si>
  <si>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</si>
  <si>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</si>
  <si>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</si>
  <si>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</si>
  <si>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</si>
  <si>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</si>
  <si>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</si>
  <si>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</si>
  <si>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</si>
  <si>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</si>
  <si>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</si>
  <si>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</si>
  <si>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</si>
  <si>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</si>
  <si>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</si>
  <si>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</si>
  <si>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</si>
  <si>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</si>
  <si>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</si>
  <si>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</si>
  <si>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</si>
  <si>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</si>
  <si>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</si>
  <si>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</si>
  <si>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</si>
  <si>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</si>
  <si>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</si>
  <si>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</si>
  <si>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</si>
  <si>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</si>
  <si>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</si>
  <si>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</si>
  <si>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</si>
  <si>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</si>
  <si>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</si>
  <si>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</si>
  <si>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</si>
  <si>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</si>
  <si>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</si>
  <si>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</si>
  <si>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</si>
  <si>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</si>
  <si>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</si>
  <si>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</si>
  <si>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</si>
  <si>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</si>
  <si>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</si>
  <si>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</si>
  <si>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</si>
  <si>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</si>
  <si>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</si>
  <si>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</si>
  <si>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</si>
  <si>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</si>
  <si>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</si>
  <si>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</si>
  <si>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</si>
  <si>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</si>
  <si>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</si>
  <si>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</si>
  <si>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</si>
  <si>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</si>
  <si>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</si>
  <si>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</si>
  <si>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</si>
  <si>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</si>
  <si>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</si>
  <si>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</si>
  <si>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</si>
  <si>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</si>
  <si>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</si>
  <si>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</si>
  <si>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</si>
  <si>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</si>
  <si>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</si>
  <si>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</si>
  <si>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</si>
  <si>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</si>
  <si>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</si>
  <si>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</si>
  <si>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</si>
  <si>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</si>
  <si>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</si>
  <si>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</si>
  <si>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</si>
  <si>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</si>
  <si>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</si>
  <si>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</si>
  <si>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</si>
  <si>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</si>
  <si>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</si>
  <si>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</si>
  <si>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</si>
  <si>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</si>
  <si>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</si>
  <si>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</si>
  <si>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</si>
  <si>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</si>
  <si>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</si>
  <si>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</si>
  <si>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</si>
  <si>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</si>
  <si>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</si>
  <si>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</si>
  <si>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</si>
  <si>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</si>
  <si>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</si>
  <si>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</si>
  <si>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</si>
  <si>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</si>
  <si>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</si>
  <si>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</si>
  <si>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</si>
  <si>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</si>
  <si>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</si>
  <si>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</si>
  <si>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</si>
  <si>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</si>
  <si>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</si>
  <si>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</si>
  <si>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</si>
  <si>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</si>
  <si>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</si>
  <si>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</si>
  <si>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</si>
  <si>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</si>
  <si>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</si>
  <si>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</si>
  <si>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</si>
  <si>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</si>
  <si>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</si>
  <si>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</si>
  <si>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</si>
  <si>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</si>
  <si>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</si>
  <si>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</si>
  <si>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</si>
  <si>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</si>
  <si>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</si>
  <si>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</si>
  <si>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</si>
  <si>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</si>
  <si>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</si>
  <si>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</si>
  <si>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</si>
  <si>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</si>
  <si>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</si>
  <si>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</si>
  <si>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</si>
  <si>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</si>
  <si>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</si>
  <si>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</si>
  <si>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</si>
  <si>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</si>
  <si>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</si>
  <si>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</si>
  <si>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</si>
  <si>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</si>
  <si>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</si>
  <si>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</si>
  <si>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</si>
  <si>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</si>
  <si>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</si>
  <si>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</si>
  <si>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</si>
  <si>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</si>
  <si>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</si>
  <si>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</si>
  <si>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</si>
  <si>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</si>
  <si>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</si>
  <si>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</si>
  <si>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</si>
  <si>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</si>
  <si>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</si>
  <si>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</si>
  <si>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</si>
  <si>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</si>
  <si>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</si>
  <si>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</si>
  <si>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</si>
  <si>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</si>
  <si>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</si>
  <si>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</si>
  <si>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</si>
  <si>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</si>
  <si>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</si>
  <si>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</si>
  <si>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</si>
  <si>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</si>
  <si>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</si>
  <si>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</si>
  <si>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</si>
  <si>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</si>
  <si>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</si>
  <si>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</si>
  <si>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</si>
  <si>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</si>
  <si>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</si>
  <si>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</si>
  <si>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</si>
  <si>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</si>
  <si>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</si>
  <si>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</si>
  <si>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</si>
  <si>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</si>
  <si>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</si>
  <si>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</si>
  <si>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</si>
  <si>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</si>
  <si>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</si>
  <si>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</si>
  <si>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</si>
  <si>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</si>
  <si>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</si>
  <si>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</si>
  <si>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</si>
  <si>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</si>
  <si>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</si>
  <si>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</si>
  <si>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</si>
  <si>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</si>
  <si>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</si>
  <si>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</si>
  <si>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</si>
  <si>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</si>
  <si>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</si>
  <si>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</si>
  <si>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</si>
  <si>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</si>
  <si>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</si>
  <si>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</si>
  <si>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</si>
  <si>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</si>
  <si>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</si>
  <si>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</si>
  <si>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</si>
  <si>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</si>
  <si>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</si>
  <si>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</si>
  <si>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</si>
  <si>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</si>
  <si>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</si>
  <si>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</si>
  <si>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</si>
  <si>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</si>
  <si>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</si>
  <si>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</si>
  <si>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</si>
  <si>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</si>
  <si>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</si>
  <si>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</si>
  <si>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</si>
  <si>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</si>
  <si>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</si>
  <si>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</si>
  <si>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</si>
  <si>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</si>
  <si>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</si>
  <si>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</si>
  <si>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</si>
  <si>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</si>
  <si>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</si>
  <si>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</si>
  <si>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</si>
  <si>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</si>
  <si>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</si>
  <si>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</si>
  <si>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</si>
  <si>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</si>
  <si>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</si>
  <si>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</si>
  <si>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</si>
  <si>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</si>
  <si>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</si>
  <si>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</si>
  <si>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</si>
  <si>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</si>
  <si>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</si>
  <si>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</si>
  <si>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</si>
  <si>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</si>
  <si>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</si>
  <si>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</si>
  <si>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</si>
  <si>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</si>
  <si>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</si>
  <si>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</si>
  <si>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</si>
  <si>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</si>
  <si>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</si>
  <si>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</si>
  <si>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</si>
  <si>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</si>
  <si>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</si>
  <si>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</si>
  <si>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</si>
  <si>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</si>
  <si>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</si>
  <si>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</si>
  <si>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</si>
  <si>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</si>
  <si>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</si>
  <si>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</si>
  <si>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</si>
  <si>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</si>
  <si>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</si>
  <si>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</si>
  <si>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</si>
  <si>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</si>
  <si>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</si>
  <si>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</si>
  <si>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</si>
  <si>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</si>
  <si>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</si>
  <si>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</si>
  <si>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</si>
  <si>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</si>
  <si>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</si>
  <si>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</si>
  <si>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</si>
  <si>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</si>
  <si>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</si>
  <si>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</si>
  <si>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</si>
  <si>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</si>
  <si>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</si>
  <si>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</si>
  <si>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</si>
  <si>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</si>
  <si>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</si>
  <si>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</si>
  <si>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</si>
  <si>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</si>
  <si>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</si>
  <si>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</si>
  <si>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</si>
  <si>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</si>
  <si>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</si>
  <si>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</si>
  <si>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</si>
  <si>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</si>
  <si>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</si>
  <si>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</si>
  <si>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</si>
  <si>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</si>
  <si>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</si>
  <si>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</si>
  <si>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</si>
  <si>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</si>
  <si>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</si>
  <si>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</si>
  <si>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</si>
  <si>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</si>
  <si>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</si>
  <si>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</si>
  <si>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</si>
  <si>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</si>
  <si>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</si>
  <si>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</si>
  <si>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</si>
  <si>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</si>
  <si>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</si>
  <si>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</si>
  <si>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</si>
  <si>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</si>
  <si>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</si>
  <si>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</si>
  <si>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</si>
  <si>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</si>
  <si>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</si>
  <si>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</si>
  <si>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</si>
  <si>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</si>
  <si>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</si>
  <si>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</si>
  <si>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</si>
  <si>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</si>
  <si>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</si>
  <si>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</si>
  <si>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</si>
  <si>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</si>
  <si>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</si>
  <si>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</si>
  <si>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</si>
  <si>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</si>
  <si>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</si>
  <si>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</si>
  <si>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</si>
  <si>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</si>
  <si>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</si>
  <si>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</si>
  <si>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</si>
  <si>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</si>
  <si>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</si>
  <si>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</si>
  <si>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</si>
  <si>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</si>
  <si>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</si>
  <si>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</si>
  <si>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</si>
  <si>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</si>
  <si>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</si>
  <si>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</si>
  <si>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</si>
  <si>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</si>
  <si>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</si>
  <si>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</si>
  <si>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</si>
  <si>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</si>
  <si>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</si>
  <si>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</si>
  <si>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</si>
  <si>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</si>
  <si>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</si>
  <si>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</si>
  <si>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</si>
  <si>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</si>
  <si>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</si>
  <si>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</si>
  <si>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</si>
  <si>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</si>
  <si>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</si>
  <si>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</si>
  <si>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</si>
  <si>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</si>
  <si>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</si>
  <si>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</si>
  <si>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</si>
  <si>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</si>
  <si>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</si>
  <si>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</si>
  <si>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</si>
  <si>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</si>
  <si>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</si>
  <si>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</si>
  <si>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</si>
  <si>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</si>
  <si>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</si>
  <si>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</si>
  <si>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</si>
  <si>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</si>
  <si>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</si>
  <si>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</si>
  <si>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</si>
  <si>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</si>
  <si>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</si>
  <si>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</si>
  <si>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</si>
  <si>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</si>
  <si>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</si>
  <si>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</si>
  <si>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</si>
  <si>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</si>
  <si>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</si>
  <si>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</si>
  <si>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</si>
  <si>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</si>
  <si>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</si>
  <si>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</si>
  <si>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</si>
  <si>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</si>
  <si>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</si>
  <si>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</si>
  <si>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</si>
  <si>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</si>
  <si>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</si>
  <si>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</si>
  <si>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</si>
  <si>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</si>
  <si>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</si>
  <si>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</si>
  <si>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</si>
  <si>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</si>
  <si>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</si>
  <si>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</si>
  <si>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</si>
  <si>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</si>
  <si>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</si>
  <si>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</si>
  <si>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</si>
  <si>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</si>
  <si>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</si>
  <si>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</si>
  <si>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</si>
  <si>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</si>
  <si>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</si>
  <si>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</si>
  <si>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</si>
  <si>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</si>
  <si>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</si>
  <si>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</si>
  <si>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</si>
  <si>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</si>
  <si>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</si>
  <si>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</si>
  <si>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</si>
  <si>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</si>
  <si>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</si>
  <si>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</si>
  <si>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</si>
  <si>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</si>
  <si>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</si>
  <si>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</si>
  <si>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</si>
  <si>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</si>
  <si>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</si>
  <si>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</si>
  <si>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</si>
  <si>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</si>
  <si>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</si>
  <si>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</si>
  <si>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</si>
  <si>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</si>
  <si>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</si>
  <si>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</si>
  <si>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</si>
  <si>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</si>
  <si>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</si>
  <si>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</si>
  <si>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</si>
  <si>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</si>
  <si>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</si>
  <si>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</si>
  <si>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</si>
  <si>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</si>
  <si>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</si>
  <si>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</si>
  <si>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</si>
  <si>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</si>
  <si>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</si>
  <si>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</si>
  <si>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</si>
  <si>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</si>
  <si>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</si>
  <si>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</si>
  <si>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</si>
  <si>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</si>
  <si>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</si>
  <si>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</si>
  <si>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</si>
  <si>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</si>
  <si>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</si>
  <si>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</si>
  <si>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</si>
  <si>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</si>
  <si>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</si>
  <si>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</si>
  <si>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</si>
  <si>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</si>
  <si>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</si>
  <si>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</si>
  <si>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</si>
  <si>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</si>
  <si>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</si>
  <si>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</si>
  <si>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</si>
  <si>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</si>
  <si>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</si>
  <si>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</si>
  <si>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</si>
  <si>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</si>
  <si>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</si>
  <si>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</si>
  <si>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</si>
  <si>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</si>
  <si>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</si>
  <si>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</si>
  <si>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</si>
  <si>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</si>
  <si>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</si>
  <si>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</si>
  <si>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</si>
  <si>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</si>
  <si>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</si>
  <si>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</si>
  <si>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</si>
  <si>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</si>
  <si>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</si>
  <si>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</si>
  <si>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</si>
  <si>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</si>
  <si>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</si>
  <si>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</si>
  <si>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</si>
  <si>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</si>
  <si>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</si>
  <si>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</si>
  <si>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</si>
  <si>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</si>
  <si>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</si>
  <si>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</si>
  <si>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</si>
  <si>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</si>
  <si>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</si>
  <si>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</si>
  <si>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</si>
  <si>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</si>
  <si>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</si>
  <si>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</si>
  <si>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</si>
  <si>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</si>
  <si>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</si>
  <si>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</si>
  <si>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</si>
  <si>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</si>
  <si>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</si>
  <si>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</si>
  <si>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</si>
  <si>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</si>
  <si>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</si>
  <si>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</si>
  <si>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</si>
  <si>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</si>
  <si>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</si>
  <si>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</si>
  <si>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</si>
  <si>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</si>
  <si>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</si>
  <si>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</si>
  <si>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</si>
  <si>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</si>
  <si>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</si>
  <si>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</si>
  <si>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</si>
  <si>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</si>
  <si>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</si>
  <si>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</si>
  <si>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</si>
  <si>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</si>
  <si>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</si>
  <si>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</si>
  <si>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</si>
  <si>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</si>
  <si>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</si>
  <si>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</si>
  <si>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</si>
  <si>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</si>
  <si>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</si>
  <si>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</si>
  <si>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</si>
  <si>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</si>
  <si>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</si>
  <si>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</si>
  <si>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</si>
  <si>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</si>
  <si>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</si>
  <si>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</si>
  <si>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</si>
  <si>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</si>
  <si>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</si>
  <si>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</si>
  <si>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</si>
  <si>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</si>
  <si>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</si>
  <si>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</si>
  <si>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</si>
  <si>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</si>
  <si>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</si>
  <si>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</si>
  <si>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</si>
  <si>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</si>
  <si>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</si>
  <si>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</si>
  <si>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</si>
  <si>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</si>
  <si>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</si>
  <si>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</si>
  <si>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</si>
  <si>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</si>
  <si>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</si>
  <si>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</si>
  <si>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</si>
  <si>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</si>
  <si>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</si>
  <si>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</si>
  <si>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</si>
  <si>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</si>
  <si>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</si>
  <si>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</si>
  <si>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</si>
  <si>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</si>
  <si>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</si>
  <si>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</si>
  <si>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</si>
  <si>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</si>
  <si>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</si>
  <si>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</si>
  <si>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</si>
  <si>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</si>
  <si>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</si>
  <si>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</si>
  <si>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</si>
  <si>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</si>
  <si>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</si>
  <si>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</si>
  <si>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</si>
  <si>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</si>
  <si>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</si>
  <si>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</si>
  <si>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</si>
  <si>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</si>
  <si>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</si>
  <si>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</si>
  <si>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</si>
  <si>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</si>
  <si>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</si>
  <si>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</si>
  <si>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</si>
  <si>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</si>
  <si>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</si>
  <si>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</si>
  <si>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</si>
  <si>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</si>
  <si>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</si>
  <si>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</si>
  <si>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</si>
  <si>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</si>
  <si>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</si>
  <si>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</si>
  <si>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</si>
  <si>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</si>
  <si>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</si>
  <si>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</si>
  <si>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</si>
  <si>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</si>
  <si>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</si>
  <si>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</si>
  <si>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</si>
  <si>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</si>
  <si>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</si>
  <si>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</si>
  <si>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</si>
  <si>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</si>
  <si>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</si>
  <si>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</si>
  <si>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</si>
  <si>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</si>
  <si>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</si>
  <si>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</si>
  <si>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</si>
  <si>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</si>
  <si>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</si>
  <si>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</si>
  <si>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</si>
  <si>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</si>
  <si>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</si>
  <si>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</si>
  <si>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</si>
  <si>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</si>
  <si>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</si>
  <si>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</si>
  <si>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</si>
  <si>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</si>
  <si>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</si>
  <si>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</si>
  <si>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</si>
  <si>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</si>
  <si>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</si>
  <si>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</si>
  <si>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</si>
  <si>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</si>
  <si>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</si>
  <si>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</si>
  <si>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</si>
  <si>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</si>
  <si>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</si>
  <si>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</si>
  <si>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</si>
  <si>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</si>
  <si>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</si>
  <si>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</si>
  <si>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</si>
  <si>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</si>
  <si>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</si>
  <si>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</si>
  <si>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</si>
  <si>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</si>
  <si>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</si>
  <si>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</si>
  <si>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</si>
  <si>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</si>
  <si>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</si>
  <si>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</si>
  <si>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</si>
  <si>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</si>
  <si>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</si>
  <si>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</si>
  <si>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</si>
  <si>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</si>
  <si>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</si>
  <si>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</si>
  <si>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</si>
  <si>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</si>
  <si>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</si>
  <si>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</si>
  <si>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</si>
  <si>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</si>
  <si>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</si>
  <si>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</si>
  <si>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</si>
  <si>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</si>
  <si>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</si>
  <si>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</si>
  <si>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</si>
  <si>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</si>
  <si>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</si>
  <si>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</si>
  <si>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</si>
  <si>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</si>
  <si>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</si>
  <si>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</si>
  <si>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</si>
  <si>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</si>
  <si>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</si>
  <si>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</si>
  <si>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</si>
  <si>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</si>
  <si>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</si>
  <si>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</si>
  <si>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</si>
  <si>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</si>
  <si>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</si>
  <si>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</si>
  <si>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</si>
  <si>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</si>
  <si>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</si>
  <si>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</si>
  <si>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</si>
  <si>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</si>
  <si>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</si>
  <si>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</si>
  <si>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</si>
  <si>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</si>
  <si>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</si>
  <si>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</si>
  <si>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</si>
  <si>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</si>
  <si>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</si>
  <si>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</si>
  <si>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</si>
  <si>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</si>
  <si>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</si>
  <si>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</si>
  <si>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</si>
  <si>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</si>
  <si>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</si>
  <si>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</si>
  <si>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</si>
  <si>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</si>
  <si>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</si>
  <si>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</si>
  <si>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</si>
  <si>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</si>
  <si>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</si>
  <si>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</si>
  <si>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</si>
  <si>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</si>
  <si>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</si>
  <si>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</si>
  <si>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</si>
  <si>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</si>
  <si>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</si>
  <si>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</si>
  <si>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</si>
  <si>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</si>
  <si>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</si>
  <si>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</si>
  <si>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</si>
  <si>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</si>
  <si>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</si>
  <si>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</si>
  <si>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</si>
  <si>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</si>
  <si>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</si>
  <si>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</si>
  <si>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</si>
  <si>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</si>
  <si>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</si>
  <si>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</si>
  <si>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</si>
  <si>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</si>
  <si>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</si>
  <si>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</si>
  <si>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</si>
  <si>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</si>
  <si>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</si>
  <si>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</si>
  <si>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</si>
  <si>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</si>
  <si>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</si>
  <si>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</si>
  <si>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</si>
  <si>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</si>
  <si>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</si>
  <si>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</si>
  <si>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</si>
  <si>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</si>
  <si>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</si>
  <si>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</si>
  <si>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</si>
  <si>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</si>
  <si>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</si>
  <si>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</si>
  <si>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</si>
  <si>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</si>
  <si>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</si>
  <si>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</si>
  <si>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</si>
  <si>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</si>
  <si>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</si>
  <si>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</si>
  <si>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</si>
  <si>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</si>
  <si>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</si>
  <si>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</si>
  <si>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</si>
  <si>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</si>
  <si>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</si>
  <si>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</si>
  <si>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</si>
  <si>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</si>
  <si>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</si>
  <si>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</si>
  <si>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</si>
  <si>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</si>
  <si>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</si>
  <si>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</si>
  <si>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</si>
  <si>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</si>
  <si>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</si>
  <si>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</si>
  <si>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</si>
  <si>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</si>
  <si>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</si>
  <si>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</si>
  <si>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</si>
  <si>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</si>
  <si>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</si>
  <si>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</si>
  <si>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</si>
  <si>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</si>
  <si>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</si>
  <si>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</si>
  <si>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</si>
  <si>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</si>
  <si>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</si>
  <si>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</si>
  <si>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</si>
  <si>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</si>
  <si>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</si>
  <si>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</si>
  <si>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</si>
  <si>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</si>
  <si>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</si>
  <si>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</si>
  <si>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</si>
  <si>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</si>
  <si>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</si>
  <si>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</si>
  <si>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</si>
  <si>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</si>
  <si>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</si>
  <si>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</si>
  <si>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</si>
  <si>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</si>
  <si>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</si>
  <si>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</si>
  <si>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</si>
  <si>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</si>
  <si>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</si>
  <si>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</si>
  <si>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</si>
  <si>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</si>
  <si>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</si>
  <si>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</si>
  <si>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</si>
  <si>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</si>
  <si>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</si>
  <si>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</si>
  <si>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</si>
  <si>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</si>
  <si>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</si>
  <si>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</si>
  <si>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</si>
  <si>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</si>
  <si>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</si>
  <si>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</si>
  <si>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</si>
  <si>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</si>
  <si>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</si>
  <si>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</si>
  <si>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</si>
  <si>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</si>
  <si>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</si>
  <si>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</si>
  <si>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</si>
  <si>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</si>
  <si>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</si>
  <si>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</si>
  <si>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</si>
  <si>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</si>
  <si>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</si>
  <si>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</si>
  <si>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</si>
  <si>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</si>
  <si>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</si>
  <si>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</si>
  <si>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</si>
  <si>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</si>
  <si>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</si>
  <si>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</si>
  <si>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</si>
  <si>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</si>
  <si>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</si>
  <si>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</si>
  <si>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</si>
  <si>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</si>
  <si>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</si>
  <si>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</si>
  <si>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</si>
  <si>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</si>
  <si>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</si>
  <si>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</si>
  <si>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</si>
  <si>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</si>
  <si>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</si>
  <si>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</si>
  <si>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</si>
  <si>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</si>
  <si>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</si>
  <si>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</si>
  <si>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</si>
  <si>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</si>
  <si>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</si>
  <si>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</si>
  <si>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</si>
  <si>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</si>
  <si>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</si>
  <si>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</si>
  <si>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</si>
  <si>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</si>
  <si>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</si>
  <si>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</si>
  <si>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</si>
  <si>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</si>
  <si>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</si>
  <si>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</si>
  <si>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</si>
  <si>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</si>
  <si>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</si>
  <si>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</si>
  <si>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</si>
  <si>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</si>
  <si>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</si>
  <si>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</si>
  <si>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</si>
  <si>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</si>
  <si>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</si>
  <si>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</si>
  <si>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</si>
  <si>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</si>
  <si>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</si>
  <si>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</si>
  <si>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</si>
  <si>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</si>
  <si>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</si>
  <si>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</si>
  <si>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</si>
  <si>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</si>
  <si>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</si>
  <si>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</si>
  <si>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</si>
  <si>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</si>
  <si>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</si>
  <si>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</si>
  <si>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</si>
  <si>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</si>
  <si>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</si>
  <si>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</si>
  <si>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</si>
  <si>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</si>
  <si>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</si>
  <si>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</si>
  <si>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</si>
  <si>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</si>
  <si>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</si>
  <si>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</si>
  <si>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</si>
  <si>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</si>
  <si>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</si>
  <si>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</si>
  <si>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</si>
  <si>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</si>
  <si>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</si>
  <si>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</si>
  <si>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</si>
  <si>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</si>
  <si>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</si>
  <si>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</si>
  <si>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</si>
  <si>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</si>
  <si>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</si>
  <si>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</si>
  <si>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</si>
  <si>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</si>
  <si>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</si>
  <si>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</si>
  <si>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</si>
  <si>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</si>
  <si>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</si>
  <si>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</si>
  <si>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</si>
  <si>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</si>
  <si>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</si>
  <si>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</si>
  <si>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</si>
  <si>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</si>
  <si>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</si>
  <si>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</si>
  <si>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</si>
  <si>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</si>
  <si>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</si>
  <si>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</si>
  <si>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</si>
  <si>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</si>
  <si>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</si>
  <si>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</si>
  <si>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</si>
  <si>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</si>
  <si>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</si>
  <si>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</si>
  <si>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</si>
  <si>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</si>
  <si>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</si>
  <si>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</si>
  <si>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</si>
  <si>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</si>
  <si>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</si>
  <si>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</si>
  <si>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</si>
  <si>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</si>
  <si>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</si>
  <si>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</si>
  <si>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</si>
  <si>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</si>
  <si>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</si>
  <si>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</si>
  <si>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</si>
  <si>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</si>
  <si>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</si>
  <si>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</si>
  <si>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</si>
  <si>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</si>
  <si>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</si>
  <si>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</si>
  <si>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</si>
  <si>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</si>
  <si>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</si>
  <si>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</si>
  <si>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</si>
  <si>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</si>
  <si>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</si>
  <si>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</si>
  <si>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</si>
  <si>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</si>
  <si>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</si>
  <si>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</si>
  <si>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</si>
  <si>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</si>
  <si>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</si>
  <si>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</si>
  <si>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</si>
  <si>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</si>
  <si>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</si>
  <si>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</si>
  <si>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</si>
  <si>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</si>
  <si>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</si>
  <si>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</si>
  <si>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</si>
  <si>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</si>
  <si>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</si>
  <si>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</si>
  <si>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</si>
  <si>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</si>
  <si>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</si>
  <si>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</si>
  <si>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</si>
  <si>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</si>
  <si>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</si>
  <si>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</si>
  <si>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</si>
  <si>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</si>
  <si>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</si>
  <si>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</si>
  <si>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</si>
  <si>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</si>
  <si>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</si>
  <si>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</si>
  <si>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</si>
  <si>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</si>
  <si>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</si>
  <si>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</si>
  <si>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</si>
  <si>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</si>
  <si>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</si>
  <si>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</si>
  <si>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</si>
  <si>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</si>
  <si>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</si>
  <si>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</si>
  <si>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</si>
  <si>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</si>
  <si>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</si>
  <si>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</si>
  <si>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</si>
  <si>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</si>
  <si>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</si>
  <si>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</si>
  <si>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</si>
  <si>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</si>
  <si>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</si>
  <si>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</si>
  <si>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</si>
  <si>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</si>
  <si>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</si>
  <si>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</si>
  <si>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</si>
  <si>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</si>
  <si>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</si>
  <si>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</si>
  <si>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</si>
  <si>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</si>
  <si>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</si>
  <si>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</si>
  <si>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</si>
  <si>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</si>
  <si>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</si>
  <si>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</si>
  <si>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</si>
  <si>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</si>
  <si>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</si>
  <si>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</si>
  <si>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</si>
  <si>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</si>
  <si>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</si>
  <si>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</si>
  <si>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</si>
  <si>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</si>
  <si>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</si>
  <si>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</si>
  <si>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</si>
  <si>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</si>
  <si>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</si>
  <si>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</si>
  <si>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</si>
  <si>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</si>
  <si>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</si>
  <si>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</si>
  <si>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</si>
  <si>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</si>
  <si>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</si>
  <si>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</si>
  <si>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</si>
  <si>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</si>
  <si>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</si>
  <si>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</si>
  <si>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</si>
  <si>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</si>
  <si>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</si>
  <si>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</si>
  <si>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</si>
  <si>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</si>
  <si>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</si>
  <si>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</si>
  <si>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</si>
  <si>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</si>
  <si>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</si>
  <si>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</si>
  <si>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</si>
  <si>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</si>
  <si>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</si>
  <si>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</si>
  <si>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</si>
  <si>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</si>
  <si>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</si>
  <si>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</si>
  <si>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</si>
  <si>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</si>
  <si>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</si>
  <si>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</si>
  <si>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</si>
  <si>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</si>
  <si>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</si>
  <si>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</si>
  <si>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</si>
  <si>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</si>
  <si>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</si>
  <si>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</si>
  <si>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</si>
  <si>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</si>
  <si>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</si>
  <si>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</si>
  <si>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</si>
  <si>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</si>
  <si>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</si>
  <si>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</si>
  <si>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</si>
  <si>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</si>
  <si>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</si>
  <si>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</si>
  <si>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</si>
  <si>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</si>
  <si>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</si>
  <si>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</si>
  <si>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</si>
  <si>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</si>
  <si>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</si>
  <si>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</si>
  <si>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</si>
  <si>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</si>
  <si>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</si>
  <si>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</si>
  <si>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</si>
  <si>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</si>
  <si>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</si>
  <si>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</si>
  <si>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</si>
  <si>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</si>
  <si>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</si>
  <si>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</si>
  <si>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</si>
  <si>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</si>
  <si>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</si>
  <si>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</si>
  <si>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</si>
  <si>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</si>
  <si>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</si>
  <si>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</si>
  <si>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</si>
  <si>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</si>
  <si>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</si>
  <si>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</si>
  <si>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</si>
  <si>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</si>
  <si>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</si>
  <si>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</si>
  <si>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</si>
  <si>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</si>
  <si>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</si>
  <si>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</si>
  <si>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</si>
  <si>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</si>
  <si>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</si>
  <si>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</si>
  <si>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</si>
  <si>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</si>
  <si>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</si>
  <si>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</si>
  <si>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</si>
  <si>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</si>
  <si>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</si>
  <si>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</si>
  <si>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</si>
  <si>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</si>
  <si>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</si>
  <si>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</si>
  <si>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</si>
  <si>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</si>
  <si>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</si>
  <si>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</si>
  <si>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</si>
  <si>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</si>
  <si>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</si>
  <si>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</si>
  <si>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</si>
  <si>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</si>
  <si>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</si>
  <si>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</si>
  <si>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</si>
  <si>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</si>
  <si>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</si>
  <si>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</si>
  <si>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</si>
  <si>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</si>
  <si>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</si>
  <si>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</si>
  <si>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</si>
  <si>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</si>
  <si>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</si>
  <si>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</si>
  <si>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</si>
  <si>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</si>
  <si>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</si>
  <si>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</si>
  <si>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</si>
  <si>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</si>
  <si>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</si>
  <si>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</si>
  <si>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</si>
  <si>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</si>
  <si>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</si>
  <si>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</si>
  <si>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</si>
  <si>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</si>
  <si>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</si>
  <si>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</si>
  <si>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</si>
  <si>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</si>
  <si>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</si>
  <si>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</si>
  <si>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</si>
  <si>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</si>
  <si>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</si>
  <si>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</si>
  <si>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</si>
  <si>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</si>
  <si>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</si>
  <si>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</si>
  <si>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</si>
  <si>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</si>
  <si>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</si>
  <si>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</si>
  <si>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</si>
  <si>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</si>
  <si>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</si>
  <si>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</si>
  <si>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</si>
  <si>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</si>
  <si>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</si>
  <si>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</si>
  <si>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</si>
  <si>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</si>
  <si>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</si>
  <si>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</si>
  <si>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</si>
  <si>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</si>
  <si>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</si>
  <si>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</si>
  <si>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</si>
  <si>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</si>
  <si>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</si>
  <si>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</si>
  <si>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</si>
  <si>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</si>
  <si>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</si>
  <si>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</si>
  <si>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</si>
  <si>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</si>
  <si>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</si>
  <si>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</si>
  <si>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</si>
  <si>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</si>
  <si>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</si>
  <si>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</si>
  <si>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</si>
  <si>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</si>
  <si>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</si>
  <si>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</si>
  <si>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</si>
  <si>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</si>
  <si>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</si>
  <si>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</si>
  <si>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</si>
  <si>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</si>
  <si>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</si>
  <si>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</si>
  <si>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</si>
  <si>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</si>
  <si>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</si>
  <si>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</si>
  <si>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</si>
  <si>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</si>
  <si>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</si>
  <si>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</si>
  <si>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</si>
  <si>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</si>
  <si>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</si>
  <si>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</si>
  <si>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</si>
  <si>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</si>
  <si>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</si>
  <si>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</si>
  <si>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</si>
  <si>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</si>
  <si>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</si>
  <si>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</si>
  <si>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</si>
  <si>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</si>
  <si>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</si>
  <si>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</si>
  <si>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</si>
  <si>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</si>
  <si>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</si>
  <si>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</si>
  <si>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</si>
  <si>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</si>
  <si>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</si>
  <si>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</si>
  <si>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</si>
  <si>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</si>
  <si>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</si>
  <si>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</si>
  <si>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</si>
  <si>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</si>
  <si>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</si>
  <si>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</si>
  <si>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</si>
  <si>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</si>
  <si>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</si>
  <si>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</si>
  <si>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</si>
  <si>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</si>
  <si>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</si>
  <si>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</si>
  <si>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</si>
  <si>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</si>
  <si>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</si>
  <si>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</si>
  <si>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</si>
  <si>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</si>
  <si>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</si>
  <si>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</si>
  <si>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</si>
  <si>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</si>
  <si>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</si>
  <si>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</si>
  <si>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</si>
  <si>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</si>
  <si>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</si>
  <si>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</si>
  <si>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</si>
  <si>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</si>
  <si>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</si>
  <si>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</si>
  <si>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</si>
  <si>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</si>
  <si>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</si>
  <si>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</si>
  <si>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</si>
  <si>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</si>
  <si>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</si>
  <si>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</si>
  <si>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</si>
  <si>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</si>
  <si>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</si>
  <si>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</si>
  <si>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</si>
  <si>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</si>
  <si>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</si>
  <si>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</si>
  <si>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</si>
  <si>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</si>
  <si>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</si>
  <si>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</si>
  <si>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</si>
  <si>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</si>
  <si>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</si>
  <si>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</si>
  <si>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</si>
  <si>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</si>
  <si>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</si>
  <si>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</si>
  <si>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</si>
  <si>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</si>
  <si>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</si>
  <si>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</si>
  <si>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</si>
  <si>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</si>
  <si>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</si>
  <si>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</si>
  <si>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</si>
  <si>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</si>
  <si>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</si>
  <si>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</si>
  <si>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</si>
  <si>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</si>
  <si>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</si>
  <si>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</si>
  <si>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</si>
  <si>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</si>
  <si>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</si>
  <si>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</si>
  <si>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</si>
  <si>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</si>
  <si>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</si>
  <si>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</si>
  <si>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</si>
  <si>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</si>
  <si>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</si>
  <si>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</si>
  <si>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</si>
  <si>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</si>
  <si>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</si>
  <si>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</si>
  <si>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</si>
  <si>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</si>
  <si>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</si>
  <si>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</si>
  <si>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</si>
  <si>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</si>
  <si>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</si>
  <si>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</si>
  <si>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</si>
  <si>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</si>
  <si>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</si>
  <si>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</si>
  <si>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</si>
  <si>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</si>
  <si>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</si>
  <si>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</si>
  <si>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</si>
  <si>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</si>
  <si>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</si>
  <si>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</si>
  <si>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</si>
  <si>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</si>
  <si>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</si>
  <si>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</si>
  <si>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</si>
  <si>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</si>
  <si>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</si>
  <si>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</si>
  <si>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</si>
  <si>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</si>
  <si>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</si>
  <si>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</si>
  <si>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</si>
  <si>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</si>
  <si>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</si>
  <si>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</si>
  <si>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</si>
  <si>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</si>
  <si>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</si>
  <si>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</si>
  <si>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</si>
  <si>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</si>
  <si>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</si>
  <si>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</si>
  <si>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</si>
  <si>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</si>
  <si>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</si>
  <si>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</si>
  <si>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</si>
  <si>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</si>
  <si>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</si>
  <si>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</si>
  <si>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</si>
  <si>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</si>
  <si>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</si>
  <si>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</si>
  <si>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</si>
  <si>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</si>
  <si>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</si>
  <si>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</si>
  <si>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</si>
  <si>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</si>
  <si>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</si>
  <si>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</si>
  <si>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</si>
  <si>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</si>
  <si>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</si>
  <si>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</si>
  <si>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</si>
  <si>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</si>
  <si>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</si>
  <si>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</si>
  <si>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</si>
  <si>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</si>
  <si>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</si>
  <si>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</si>
  <si>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</si>
  <si>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</si>
  <si>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</si>
  <si>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</si>
  <si>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</si>
  <si>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</si>
  <si>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</si>
  <si>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</si>
  <si>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</si>
  <si>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</si>
  <si>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</si>
  <si>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</si>
  <si>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</si>
  <si>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</si>
  <si>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</si>
  <si>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</si>
  <si>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</si>
  <si>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</si>
  <si>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</si>
  <si>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</si>
  <si>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</si>
  <si>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</si>
  <si>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</si>
  <si>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</si>
  <si>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</si>
  <si>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</si>
  <si>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</si>
  <si>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</si>
  <si>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</si>
  <si>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</si>
  <si>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</si>
  <si>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</si>
  <si>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</si>
  <si>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</si>
  <si>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</si>
  <si>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</si>
  <si>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</si>
  <si>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</si>
  <si>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</si>
  <si>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</si>
  <si>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</si>
  <si>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</si>
  <si>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</si>
  <si>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</si>
  <si>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</si>
  <si>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</si>
  <si>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</si>
  <si>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</si>
  <si>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</si>
  <si>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</si>
  <si>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</si>
  <si>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</si>
  <si>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</si>
  <si>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</si>
  <si>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</si>
  <si>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</si>
  <si>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</si>
  <si>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</si>
  <si>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</si>
  <si>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</si>
  <si>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</si>
  <si>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</si>
  <si>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</si>
  <si>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</si>
  <si>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</si>
  <si>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</si>
  <si>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</si>
  <si>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</si>
  <si>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</si>
  <si>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</si>
  <si>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</si>
  <si>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</si>
  <si>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</si>
  <si>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</si>
  <si>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</si>
  <si>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</si>
  <si>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</si>
  <si>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</si>
  <si>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</si>
  <si>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</si>
  <si>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</si>
  <si>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</si>
  <si>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</si>
  <si>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</si>
  <si>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</si>
  <si>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</si>
  <si>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</si>
  <si>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</si>
  <si>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</si>
  <si>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</si>
  <si>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</si>
  <si>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</si>
  <si>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</si>
  <si>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</si>
  <si>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</si>
  <si>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</si>
  <si>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</si>
  <si>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</si>
  <si>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</si>
  <si>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</si>
  <si>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</si>
  <si>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</si>
  <si>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</si>
  <si>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</si>
  <si>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</si>
  <si>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</si>
  <si>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</si>
  <si>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</si>
  <si>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</si>
  <si>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</si>
  <si>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</si>
  <si>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</si>
  <si>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</si>
  <si>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</si>
  <si>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</si>
  <si>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</si>
  <si>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</si>
  <si>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</si>
  <si>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</si>
  <si>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</si>
  <si>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</si>
  <si>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</si>
  <si>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</si>
  <si>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</si>
  <si>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</si>
  <si>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</si>
  <si>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</si>
  <si>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</si>
  <si>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</si>
  <si>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</si>
  <si>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</si>
  <si>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</si>
  <si>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</si>
  <si>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</si>
  <si>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</si>
  <si>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</si>
  <si>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</si>
  <si>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</si>
  <si>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</si>
  <si>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</si>
  <si>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</si>
  <si>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</si>
  <si>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</si>
  <si>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</si>
  <si>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</si>
  <si>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</si>
  <si>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</si>
  <si>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</si>
  <si>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</si>
  <si>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</si>
  <si>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</si>
  <si>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</si>
  <si>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</si>
  <si>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</si>
  <si>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</si>
  <si>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</si>
  <si>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</si>
  <si>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</si>
  <si>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</si>
  <si>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</si>
  <si>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</si>
  <si>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</si>
  <si>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</si>
  <si>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</si>
  <si>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</si>
  <si>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</si>
  <si>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</si>
  <si>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</si>
  <si>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</si>
  <si>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</si>
  <si>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</si>
  <si>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</si>
  <si>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</si>
  <si>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</si>
  <si>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</si>
  <si>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</si>
  <si>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</si>
  <si>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</si>
  <si>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</si>
  <si>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</si>
  <si>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</si>
  <si>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</si>
  <si>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</si>
  <si>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</si>
  <si>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</si>
  <si>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</si>
  <si>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</si>
  <si>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</si>
  <si>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</si>
  <si>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</si>
  <si>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</si>
  <si>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</si>
  <si>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</si>
  <si>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</si>
  <si>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</si>
  <si>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</si>
  <si>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</si>
  <si>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</si>
  <si>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</si>
  <si>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</si>
  <si>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</si>
  <si>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</si>
  <si>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</si>
  <si>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</si>
  <si>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</si>
  <si>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</si>
  <si>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</si>
  <si>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</si>
  <si>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</si>
  <si>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</si>
  <si>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</si>
  <si>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</si>
  <si>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</si>
  <si>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</si>
  <si>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</si>
  <si>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</si>
  <si>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</si>
  <si>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</si>
  <si>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</si>
  <si>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</si>
  <si>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</si>
  <si>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</si>
  <si>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</si>
  <si>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</si>
  <si>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</si>
  <si>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</si>
  <si>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</si>
  <si>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</si>
  <si>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</si>
  <si>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</si>
  <si>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</si>
  <si>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</si>
  <si>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</si>
  <si>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</si>
  <si>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</si>
  <si>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</si>
  <si>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</si>
  <si>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</si>
  <si>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</si>
  <si>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</si>
  <si>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</si>
  <si>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</si>
  <si>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</si>
  <si>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</si>
  <si>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</si>
  <si>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</si>
  <si>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</si>
  <si>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</si>
  <si>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</si>
  <si>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</si>
  <si>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</si>
  <si>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</si>
  <si>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</si>
  <si>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</si>
  <si>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</si>
  <si>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</si>
  <si>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</si>
  <si>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</si>
  <si>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</si>
  <si>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</si>
  <si>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</si>
  <si>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</si>
  <si>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</si>
  <si>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</si>
  <si>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</si>
  <si>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</si>
  <si>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</si>
  <si>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</si>
  <si>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</si>
  <si>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</si>
  <si>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</si>
  <si>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</si>
  <si>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</si>
  <si>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</si>
  <si>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</si>
  <si>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</si>
  <si>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</si>
  <si>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</si>
  <si>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</si>
  <si>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</si>
  <si>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</si>
  <si>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</si>
  <si>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</si>
  <si>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</si>
  <si>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</si>
  <si>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</si>
  <si>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</si>
  <si>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</si>
  <si>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</si>
  <si>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</si>
  <si>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</si>
  <si>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</si>
  <si>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</si>
  <si>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</si>
  <si>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</si>
  <si>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</si>
  <si>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</si>
  <si>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</si>
  <si>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</si>
  <si>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</si>
  <si>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</si>
  <si>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</si>
  <si>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</si>
  <si>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</si>
  <si>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</si>
  <si>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</si>
  <si>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</si>
  <si>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</si>
  <si>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</si>
  <si>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</si>
  <si>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</si>
  <si>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</si>
  <si>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</si>
  <si>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</si>
  <si>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</si>
  <si>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</si>
  <si>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</si>
  <si>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</si>
  <si>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</si>
  <si>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</si>
  <si>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</si>
  <si>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</si>
  <si>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</si>
  <si>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</si>
  <si>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</si>
  <si>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</si>
  <si>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</si>
  <si>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</si>
  <si>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</si>
  <si>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</si>
  <si>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</si>
  <si>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</si>
  <si>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</si>
  <si>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</si>
  <si>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</si>
  <si>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</si>
  <si>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</si>
  <si>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</si>
  <si>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</si>
  <si>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</si>
  <si>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</si>
  <si>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</si>
  <si>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</si>
  <si>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</si>
  <si>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</si>
  <si>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</si>
  <si>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</si>
  <si>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</si>
  <si>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</si>
  <si>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</si>
  <si>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</si>
  <si>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</si>
  <si>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</si>
  <si>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</si>
  <si>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</si>
  <si>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</si>
  <si>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</si>
  <si>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</si>
  <si>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</si>
  <si>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</si>
  <si>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</si>
  <si>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</si>
  <si>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</si>
  <si>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</si>
  <si>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</si>
  <si>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</si>
  <si>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</si>
  <si>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</si>
  <si>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</si>
  <si>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</si>
  <si>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</si>
  <si>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</si>
  <si>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</si>
  <si>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</si>
  <si>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</si>
  <si>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</si>
  <si>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</si>
  <si>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</si>
  <si>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</si>
  <si>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</si>
  <si>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</si>
  <si>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</si>
  <si>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</si>
  <si>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</si>
  <si>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</si>
  <si>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</si>
  <si>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</si>
  <si>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</si>
  <si>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</si>
  <si>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</si>
  <si>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</si>
  <si>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</si>
  <si>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</si>
  <si>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</si>
  <si>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</si>
  <si>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</si>
  <si>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</si>
  <si>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</si>
  <si>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</si>
  <si>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</si>
  <si>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</si>
  <si>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</si>
  <si>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</si>
  <si>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</si>
  <si>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</si>
  <si>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</si>
  <si>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</si>
  <si>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</si>
  <si>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</si>
  <si>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</si>
  <si>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</si>
  <si>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</si>
  <si>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</si>
  <si>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</si>
  <si>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</si>
  <si>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</si>
  <si>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</si>
  <si>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</si>
  <si>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</si>
  <si>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</si>
  <si>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</si>
  <si>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</si>
  <si>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</si>
  <si>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</si>
  <si>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</si>
  <si>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</si>
  <si>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</si>
  <si>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</si>
  <si>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</si>
  <si>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</si>
  <si>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</si>
  <si>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</si>
  <si>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</si>
  <si>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</si>
  <si>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</si>
  <si>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</si>
  <si>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</si>
  <si>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</si>
  <si>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</si>
  <si>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</si>
  <si>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</si>
  <si>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</si>
  <si>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</si>
  <si>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</si>
  <si>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</si>
  <si>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</si>
  <si>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</si>
  <si>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</si>
  <si>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</si>
  <si>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</si>
  <si>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</si>
  <si>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</si>
  <si>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</si>
  <si>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</si>
  <si>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</si>
  <si>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</si>
  <si>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</si>
  <si>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</si>
  <si>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</si>
  <si>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</si>
  <si>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</si>
  <si>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</si>
  <si>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</si>
  <si>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</si>
  <si>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</si>
  <si>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</si>
  <si>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</si>
  <si>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</si>
  <si>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</si>
  <si>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</si>
  <si>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</si>
  <si>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</si>
  <si>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</si>
  <si>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</si>
  <si>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</si>
  <si>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</si>
  <si>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</si>
  <si>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</si>
  <si>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</si>
  <si>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</si>
  <si>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</si>
  <si>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</si>
  <si>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</si>
  <si>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</si>
  <si>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</si>
  <si>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</si>
  <si>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</si>
  <si>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</si>
  <si>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</si>
  <si>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</si>
  <si>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</si>
  <si>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</si>
  <si>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</si>
  <si>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</si>
  <si>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</si>
  <si>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</si>
  <si>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</si>
  <si>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</si>
  <si>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</si>
  <si>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</si>
  <si>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</si>
  <si>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</si>
  <si>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</si>
  <si>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</si>
  <si>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</si>
  <si>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</si>
  <si>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</si>
  <si>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</si>
  <si>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</si>
  <si>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</si>
  <si>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</si>
  <si>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</si>
  <si>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</si>
  <si>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</si>
  <si>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</si>
  <si>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</si>
  <si>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</si>
  <si>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</si>
  <si>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</si>
  <si>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</si>
  <si>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</si>
  <si>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</si>
  <si>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</si>
  <si>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</si>
  <si>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</si>
  <si>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</si>
  <si>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</si>
  <si>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</si>
  <si>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</si>
  <si>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</si>
  <si>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</si>
  <si>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</si>
  <si>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</si>
  <si>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</si>
  <si>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</si>
  <si>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</si>
  <si>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</si>
  <si>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</si>
  <si>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</si>
  <si>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</si>
  <si>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</si>
  <si>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</si>
  <si>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</si>
  <si>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</si>
  <si>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</si>
  <si>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</si>
  <si>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</si>
  <si>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</si>
  <si>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</si>
  <si>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</si>
  <si>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</si>
  <si>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</si>
  <si>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</si>
  <si>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</si>
  <si>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</si>
  <si>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</si>
  <si>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</si>
  <si>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</si>
  <si>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</si>
  <si>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</si>
  <si>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</si>
  <si>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</si>
  <si>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</si>
  <si>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</si>
  <si>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</si>
  <si>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</si>
  <si>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</si>
  <si>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</si>
  <si>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</si>
  <si>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</si>
  <si>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</si>
  <si>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</si>
  <si>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</si>
  <si>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</si>
  <si>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</si>
  <si>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</si>
  <si>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</si>
  <si>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</si>
  <si>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</si>
  <si>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</si>
  <si>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</si>
  <si>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</si>
  <si>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</si>
  <si>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</si>
  <si>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</si>
  <si>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</si>
  <si>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</si>
  <si>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</si>
  <si>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</si>
  <si>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</si>
  <si>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</si>
  <si>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</si>
  <si>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</si>
  <si>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</si>
  <si>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</si>
  <si>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</si>
  <si>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</si>
  <si>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</si>
  <si>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</si>
  <si>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</si>
  <si>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</si>
  <si>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</si>
  <si>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</si>
  <si>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</si>
  <si>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</si>
  <si>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</si>
  <si>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</si>
  <si>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</si>
  <si>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</si>
  <si>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</si>
  <si>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</si>
  <si>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</si>
  <si>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</si>
  <si>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</si>
  <si>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</si>
  <si>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</si>
  <si>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</si>
  <si>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</si>
  <si>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</si>
  <si>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</si>
  <si>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</si>
  <si>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</si>
  <si>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</si>
  <si>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</si>
  <si>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</si>
  <si>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</si>
  <si>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</si>
  <si>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</si>
  <si>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</si>
  <si>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</si>
  <si>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</si>
  <si>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</si>
  <si>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</si>
  <si>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</si>
  <si>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</si>
  <si>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</si>
  <si>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</si>
  <si>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</si>
  <si>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</si>
  <si>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</si>
  <si>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</si>
  <si>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</si>
  <si>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</si>
  <si>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</si>
  <si>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</si>
  <si>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</si>
  <si>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</si>
  <si>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</si>
  <si>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</si>
  <si>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</si>
  <si>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</si>
  <si>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</si>
  <si>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</si>
  <si>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</si>
  <si>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</si>
  <si>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</si>
  <si>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</si>
  <si>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</si>
  <si>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</si>
  <si>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</si>
  <si>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</si>
  <si>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</si>
  <si>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</si>
  <si>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</si>
  <si>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</si>
  <si>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</si>
  <si>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</si>
  <si>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</si>
  <si>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</si>
  <si>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</si>
  <si>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</si>
  <si>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</si>
  <si>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</si>
  <si>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</si>
  <si>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</si>
  <si>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</si>
  <si>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</si>
  <si>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</si>
  <si>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</si>
  <si>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</si>
  <si>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</si>
  <si>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</si>
  <si>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</si>
  <si>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</si>
  <si>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</si>
  <si>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</si>
  <si>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</si>
  <si>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</si>
  <si>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</si>
  <si>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</si>
  <si>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</si>
  <si>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</si>
  <si>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</si>
  <si>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</si>
  <si>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</si>
  <si>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</si>
  <si>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</si>
  <si>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</si>
  <si>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</si>
  <si>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</si>
  <si>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</si>
  <si>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</si>
  <si>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</si>
  <si>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</si>
  <si>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</si>
  <si>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</si>
  <si>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</si>
  <si>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</si>
  <si>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</si>
  <si>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</si>
  <si>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</si>
  <si>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</si>
  <si>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</si>
  <si>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</si>
  <si>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</si>
  <si>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</si>
  <si>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</si>
  <si>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</si>
  <si>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</si>
  <si>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</si>
  <si>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</si>
  <si>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</si>
  <si>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</si>
  <si>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</si>
  <si>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</si>
  <si>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</si>
  <si>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</si>
  <si>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</si>
  <si>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</si>
  <si>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</si>
  <si>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</si>
  <si>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</si>
  <si>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</si>
  <si>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</si>
  <si>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</si>
  <si>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</si>
  <si>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</si>
  <si>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</si>
  <si>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</si>
  <si>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</si>
  <si>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</si>
  <si>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</si>
  <si>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</si>
  <si>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</si>
  <si>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</si>
  <si>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</si>
  <si>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</si>
  <si>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</si>
  <si>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</si>
  <si>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</si>
  <si>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</si>
  <si>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</si>
  <si>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</si>
  <si>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</si>
  <si>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</si>
  <si>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</si>
  <si>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</si>
  <si>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</si>
  <si>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</si>
  <si>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</si>
  <si>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</si>
  <si>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</si>
  <si>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</si>
  <si>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</si>
  <si>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</si>
  <si>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</si>
  <si>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</si>
  <si>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</si>
  <si>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</si>
  <si>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</si>
  <si>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</si>
  <si>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</si>
  <si>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</si>
  <si>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</si>
  <si>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</si>
  <si>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</si>
  <si>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</si>
  <si>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</si>
  <si>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</si>
  <si>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</si>
  <si>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</si>
  <si>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</si>
  <si>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</si>
  <si>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</si>
  <si>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</si>
  <si>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</si>
  <si>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</si>
  <si>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</si>
  <si>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</si>
  <si>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</si>
  <si>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</si>
  <si>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</si>
  <si>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</si>
  <si>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</si>
  <si>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</si>
  <si>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</si>
  <si>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</si>
  <si>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</si>
  <si>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</si>
  <si>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</si>
  <si>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</si>
  <si>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</si>
  <si>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</si>
  <si>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</si>
  <si>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</si>
  <si>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</si>
  <si>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</si>
  <si>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</si>
  <si>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</si>
  <si>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</si>
  <si>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</si>
  <si>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</si>
  <si>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</si>
  <si>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</si>
  <si>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</si>
  <si>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</si>
  <si>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</si>
  <si>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</si>
  <si>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</si>
  <si>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</si>
  <si>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</si>
  <si>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</si>
  <si>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</si>
  <si>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</si>
  <si>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</si>
  <si>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</si>
  <si>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</si>
  <si>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</si>
  <si>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</si>
  <si>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</si>
  <si>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</si>
  <si>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</si>
  <si>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</si>
  <si>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</si>
  <si>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</si>
  <si>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</si>
  <si>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</si>
  <si>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</si>
  <si>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</si>
  <si>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</si>
  <si>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</si>
  <si>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</si>
  <si>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</si>
  <si>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</si>
  <si>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</si>
  <si>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</si>
  <si>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</si>
  <si>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</si>
  <si>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</si>
  <si>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</si>
  <si>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</si>
  <si>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</si>
  <si>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</si>
  <si>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</si>
  <si>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</si>
  <si>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</si>
  <si>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</si>
  <si>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</si>
  <si>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</si>
  <si>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</si>
  <si>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</si>
  <si>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</si>
  <si>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</si>
  <si>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</si>
  <si>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</si>
  <si>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</si>
  <si>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</si>
  <si>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</si>
  <si>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</si>
  <si>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</si>
  <si>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</si>
  <si>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</si>
  <si>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</si>
  <si>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</si>
  <si>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</si>
  <si>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</si>
  <si>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</si>
  <si>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</si>
  <si>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</si>
  <si>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</si>
  <si>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</si>
  <si>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</si>
  <si>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</si>
  <si>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</si>
  <si>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</si>
  <si>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</si>
  <si>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</si>
  <si>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</si>
  <si>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</si>
  <si>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</si>
  <si>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</si>
  <si>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</si>
  <si>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</si>
  <si>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</si>
  <si>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</si>
  <si>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</si>
  <si>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</si>
  <si>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</si>
  <si>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</si>
  <si>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</si>
  <si>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</si>
  <si>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</si>
  <si>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</si>
  <si>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</si>
  <si>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</si>
  <si>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</si>
  <si>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</si>
  <si>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</si>
  <si>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</si>
  <si>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</si>
  <si>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</si>
  <si>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</si>
  <si>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</si>
  <si>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</si>
  <si>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</si>
  <si>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</si>
  <si>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</si>
  <si>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</si>
  <si>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</si>
  <si>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</si>
  <si>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</si>
  <si>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</si>
  <si>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</si>
  <si>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</si>
  <si>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</si>
  <si>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</si>
  <si>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</si>
  <si>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</si>
  <si>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</si>
  <si>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</si>
  <si>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</si>
  <si>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</si>
  <si>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</si>
  <si>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</si>
  <si>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</si>
  <si>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</si>
  <si>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</si>
  <si>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</si>
  <si>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</si>
  <si>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</si>
  <si>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</si>
  <si>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</si>
  <si>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</si>
  <si>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</si>
  <si>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</si>
  <si>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</si>
  <si>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</si>
  <si>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</si>
  <si>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</si>
  <si>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</si>
  <si>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</si>
  <si>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</si>
  <si>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</si>
  <si>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</si>
  <si>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</si>
  <si>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</si>
  <si>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</si>
  <si>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</si>
  <si>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</si>
  <si>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</si>
  <si>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</si>
  <si>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</si>
  <si>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</si>
  <si>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</si>
  <si>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</si>
  <si>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</si>
  <si>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</si>
  <si>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</si>
  <si>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</si>
  <si>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</si>
  <si>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</si>
  <si>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</si>
  <si>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</si>
  <si>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</si>
  <si>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</si>
  <si>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</si>
  <si>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</si>
  <si>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</si>
  <si>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</si>
  <si>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</si>
  <si>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</si>
  <si>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</si>
  <si>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</si>
  <si>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</si>
  <si>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</si>
  <si>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</si>
  <si>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</si>
  <si>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</si>
  <si>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</si>
  <si>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</si>
  <si>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</si>
  <si>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</si>
  <si>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</si>
  <si>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</si>
  <si>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</si>
  <si>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</si>
  <si>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</si>
  <si>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</si>
  <si>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</si>
  <si>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</si>
  <si>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</si>
  <si>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</si>
  <si>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</si>
  <si>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</si>
  <si>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</si>
  <si>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</si>
  <si>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</si>
  <si>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</si>
  <si>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</si>
  <si>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</si>
  <si>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</si>
  <si>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</si>
  <si>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</si>
  <si>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</si>
  <si>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</si>
  <si>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</si>
  <si>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</si>
  <si>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</si>
  <si>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</si>
  <si>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</si>
  <si>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</si>
  <si>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</si>
  <si>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</si>
  <si>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</si>
  <si>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</si>
  <si>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</si>
  <si>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</si>
  <si>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</si>
  <si>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</si>
  <si>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</si>
  <si>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</si>
  <si>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</si>
  <si>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</si>
  <si>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</si>
  <si>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</si>
  <si>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</si>
  <si>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</si>
  <si>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</si>
  <si>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</si>
  <si>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</si>
  <si>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</si>
  <si>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</si>
  <si>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</si>
  <si>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</si>
  <si>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</si>
  <si>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</si>
  <si>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</si>
  <si>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</si>
  <si>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</si>
  <si>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</si>
  <si>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</si>
  <si>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</si>
  <si>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</si>
  <si>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</si>
  <si>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</si>
  <si>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</si>
  <si>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</si>
  <si>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</si>
  <si>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</si>
  <si>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</si>
  <si>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</si>
  <si>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</si>
  <si>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</si>
  <si>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</si>
  <si>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</si>
  <si>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</si>
  <si>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</si>
  <si>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</si>
  <si>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</si>
  <si>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</si>
  <si>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</si>
  <si>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</si>
  <si>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</si>
  <si>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</si>
  <si>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</si>
  <si>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</si>
  <si>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</si>
  <si>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</si>
  <si>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</si>
  <si>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</si>
  <si>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</si>
  <si>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</si>
  <si>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</si>
  <si>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</si>
  <si>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</si>
  <si>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</si>
  <si>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</si>
  <si>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</si>
  <si>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</si>
  <si>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</si>
  <si>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</si>
  <si>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</si>
  <si>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</si>
  <si>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</si>
  <si>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</si>
  <si>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</si>
  <si>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</si>
  <si>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</si>
  <si>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</si>
  <si>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</si>
  <si>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</si>
  <si>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</si>
  <si>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</si>
  <si>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</si>
  <si>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</si>
  <si>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</si>
  <si>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</si>
  <si>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</si>
  <si>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</si>
  <si>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</si>
  <si>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</si>
  <si>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</si>
  <si>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</si>
  <si>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</si>
  <si>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</si>
  <si>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</si>
  <si>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</si>
  <si>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</si>
  <si>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</si>
  <si>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</si>
  <si>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</si>
  <si>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</si>
  <si>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</si>
  <si>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</si>
  <si>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</si>
  <si>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</si>
  <si>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</si>
  <si>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</si>
  <si>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</si>
  <si>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</si>
  <si>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</si>
  <si>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</si>
  <si>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</si>
  <si>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</si>
  <si>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</si>
  <si>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</si>
  <si>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</si>
  <si>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</si>
  <si>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</si>
  <si>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</si>
  <si>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</si>
  <si>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</si>
  <si>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</si>
  <si>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</si>
  <si>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</si>
  <si>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</si>
  <si>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</si>
  <si>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</si>
  <si>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</si>
  <si>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</si>
  <si>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</si>
  <si>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</si>
  <si>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</si>
  <si>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</si>
  <si>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</si>
  <si>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</si>
  <si>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</si>
  <si>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</si>
  <si>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</si>
  <si>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</si>
  <si>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</si>
  <si>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</si>
  <si>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</si>
  <si>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</si>
  <si>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</si>
  <si>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</si>
  <si>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</si>
  <si>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</si>
  <si>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</si>
  <si>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</si>
  <si>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</si>
  <si>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</si>
  <si>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</si>
  <si>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</si>
  <si>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</si>
  <si>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</si>
  <si>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</si>
  <si>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</si>
  <si>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</si>
  <si>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</si>
  <si>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</si>
  <si>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</si>
  <si>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</si>
  <si>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</si>
  <si>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</si>
  <si>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</si>
  <si>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</si>
  <si>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</si>
  <si>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</si>
  <si>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</si>
  <si>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</si>
  <si>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</si>
  <si>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</si>
  <si>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</si>
  <si>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</si>
  <si>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</si>
  <si>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</si>
  <si>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</si>
  <si>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</si>
  <si>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</si>
  <si>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</si>
  <si>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</si>
  <si>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</si>
  <si>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</si>
  <si>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</si>
  <si>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</si>
  <si>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</si>
  <si>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</si>
  <si>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</si>
  <si>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</si>
  <si>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</si>
  <si>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</si>
  <si>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</si>
  <si>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</si>
  <si>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</si>
  <si>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</si>
  <si>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</si>
  <si>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</si>
  <si>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</si>
  <si>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</si>
  <si>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</si>
  <si>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</si>
  <si>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</si>
  <si>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</si>
  <si>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</si>
  <si>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</si>
  <si>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</si>
  <si>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</si>
  <si>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</si>
  <si>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</si>
  <si>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</si>
  <si>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</si>
  <si>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</si>
  <si>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</si>
  <si>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</si>
  <si>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</si>
  <si>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</si>
  <si>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</si>
  <si>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</si>
  <si>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</si>
  <si>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</si>
  <si>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</si>
  <si>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</si>
  <si>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</si>
  <si>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</si>
  <si>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</si>
  <si>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</si>
  <si>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</si>
  <si>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</si>
  <si>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</si>
  <si>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</si>
  <si>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</si>
  <si>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</si>
  <si>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</si>
  <si>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</si>
  <si>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</si>
  <si>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</si>
  <si>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</si>
  <si>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</si>
  <si>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</si>
  <si>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</si>
  <si>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</si>
  <si>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</si>
  <si>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</si>
  <si>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</si>
  <si>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</si>
  <si>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</si>
  <si>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</si>
  <si>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</si>
  <si>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</si>
  <si>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</si>
  <si>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</si>
  <si>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</si>
  <si>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</si>
  <si>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</si>
  <si>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</si>
  <si>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</si>
  <si>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</si>
  <si>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</si>
  <si>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</si>
  <si>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</si>
  <si>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</si>
  <si>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</si>
  <si>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</si>
  <si>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</si>
  <si>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</si>
  <si>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</si>
  <si>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</si>
  <si>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</si>
  <si>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</si>
  <si>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</si>
  <si>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</si>
  <si>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</si>
  <si>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</si>
  <si>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</si>
  <si>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</si>
  <si>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</si>
  <si>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</si>
  <si>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</si>
  <si>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</si>
  <si>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</si>
  <si>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</si>
  <si>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</si>
  <si>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</si>
  <si>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</si>
  <si>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</si>
  <si>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</si>
  <si>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</si>
  <si>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</si>
  <si>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</si>
  <si>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</si>
  <si>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</si>
  <si>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</si>
  <si>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</si>
  <si>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</si>
  <si>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</si>
  <si>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</si>
  <si>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</si>
  <si>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</si>
  <si>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</si>
  <si>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</si>
  <si>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</si>
  <si>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</si>
  <si>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</si>
  <si>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</si>
  <si>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</si>
  <si>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</si>
  <si>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</si>
  <si>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</si>
  <si>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</si>
  <si>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</si>
  <si>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</si>
  <si>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</si>
  <si>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</si>
  <si>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</si>
  <si>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</si>
  <si>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</si>
  <si>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</si>
  <si>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</si>
  <si>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</si>
  <si>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</si>
  <si>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</si>
  <si>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</si>
  <si>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</si>
  <si>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</si>
  <si>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</si>
  <si>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</si>
  <si>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</si>
  <si>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</si>
  <si>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</si>
  <si>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</si>
  <si>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</si>
  <si>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</si>
  <si>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</si>
  <si>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</si>
  <si>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</si>
  <si>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</si>
  <si>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</si>
  <si>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</si>
  <si>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</si>
  <si>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</si>
  <si>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</si>
  <si>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</si>
  <si>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</si>
  <si>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</si>
  <si>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</si>
  <si>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</si>
  <si>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</si>
  <si>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</si>
  <si>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</si>
  <si>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</si>
  <si>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</si>
  <si>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</si>
  <si>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</si>
  <si>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</si>
  <si>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</si>
  <si>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</si>
  <si>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</si>
  <si>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</si>
  <si>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</si>
  <si>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</si>
  <si>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</si>
  <si>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</si>
  <si>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</si>
  <si>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</si>
  <si>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</si>
  <si>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</si>
  <si>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</si>
  <si>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</si>
  <si>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</si>
  <si>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</si>
  <si>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</si>
  <si>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</si>
  <si>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</si>
  <si>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</si>
  <si>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</si>
  <si>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</si>
  <si>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</si>
  <si>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</si>
  <si>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</si>
  <si>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</si>
  <si>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</si>
  <si>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</si>
  <si>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</si>
  <si>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</si>
  <si>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</si>
  <si>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</si>
  <si>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</si>
  <si>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</si>
  <si>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</si>
  <si>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</si>
  <si>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</si>
  <si>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</si>
  <si>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</si>
  <si>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</si>
  <si>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</si>
  <si>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</si>
  <si>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</si>
  <si>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</si>
  <si>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</si>
  <si>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</si>
  <si>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</si>
  <si>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</si>
  <si>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</si>
  <si>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</si>
  <si>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</si>
  <si>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</si>
  <si>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</si>
  <si>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</si>
  <si>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</si>
  <si>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</si>
  <si>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</si>
  <si>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</si>
  <si>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</si>
  <si>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</si>
  <si>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</si>
  <si>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</si>
  <si>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</si>
  <si>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</si>
  <si>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</si>
  <si>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</si>
  <si>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</si>
  <si>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</si>
  <si>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</si>
  <si>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</si>
  <si>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</si>
  <si>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</si>
  <si>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</si>
  <si>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</si>
  <si>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</si>
  <si>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</si>
  <si>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</si>
  <si>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</si>
  <si>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</si>
  <si>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</si>
  <si>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</si>
  <si>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</si>
  <si>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</si>
  <si>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</si>
  <si>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</si>
  <si>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</si>
  <si>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</si>
  <si>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</si>
  <si>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</si>
  <si>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</si>
  <si>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</si>
  <si>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</si>
  <si>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</si>
  <si>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</si>
  <si>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</si>
  <si>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</si>
  <si>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</si>
  <si>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</si>
  <si>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</si>
  <si>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</si>
  <si>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</si>
  <si>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</si>
  <si>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</si>
  <si>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</si>
  <si>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</si>
  <si>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</si>
  <si>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</si>
  <si>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</si>
  <si>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</si>
  <si>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</si>
  <si>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</si>
  <si>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</si>
  <si>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</si>
  <si>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</si>
  <si>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</si>
  <si>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</si>
  <si>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</si>
  <si>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</si>
  <si>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</si>
  <si>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</si>
  <si>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</si>
  <si>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</si>
  <si>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</si>
  <si>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</si>
  <si>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</si>
  <si>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</si>
  <si>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</si>
  <si>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</si>
  <si>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</si>
  <si>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</si>
  <si>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</si>
  <si>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</si>
  <si>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</si>
  <si>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</si>
  <si>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</si>
  <si>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</si>
  <si>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</si>
  <si>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</si>
  <si>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</si>
  <si>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</si>
  <si>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</si>
  <si>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</si>
  <si>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</si>
  <si>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</si>
  <si>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</si>
  <si>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</si>
  <si>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</si>
  <si>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</si>
  <si>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</si>
  <si>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</si>
  <si>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</si>
  <si>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</si>
  <si>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</si>
  <si>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</si>
  <si>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</si>
  <si>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</si>
  <si>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</si>
  <si>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</si>
  <si>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</si>
  <si>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</si>
  <si>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</si>
  <si>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</si>
  <si>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</si>
  <si>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</si>
  <si>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</si>
  <si>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</si>
  <si>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</si>
  <si>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</si>
  <si>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</si>
  <si>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</si>
  <si>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</si>
  <si>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</si>
  <si>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</si>
  <si>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</si>
  <si>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</si>
  <si>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</si>
  <si>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</si>
  <si>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</si>
  <si>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</si>
  <si>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</si>
  <si>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</si>
  <si>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</si>
  <si>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</si>
  <si>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</si>
  <si>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</si>
  <si>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</si>
  <si>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</si>
  <si>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</si>
  <si>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</si>
  <si>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</si>
  <si>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</si>
  <si>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</si>
  <si>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</si>
  <si>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</si>
  <si>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</si>
  <si>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</si>
  <si>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</si>
  <si>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</si>
  <si>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</si>
  <si>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</si>
  <si>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</si>
  <si>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</si>
  <si>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</si>
  <si>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</si>
  <si>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</si>
  <si>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</si>
  <si>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</si>
  <si>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</si>
  <si>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</si>
  <si>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</si>
  <si>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</si>
  <si>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</si>
  <si>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</si>
  <si>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</si>
  <si>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</si>
  <si>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</si>
  <si>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</si>
  <si>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</si>
  <si>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</si>
  <si>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</si>
  <si>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</si>
  <si>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</si>
  <si>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</si>
  <si>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</si>
  <si>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</si>
  <si>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</si>
  <si>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</si>
  <si>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</si>
  <si>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</si>
  <si>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</si>
  <si>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</si>
  <si>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</si>
  <si>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</si>
  <si>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</si>
  <si>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</si>
  <si>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</si>
  <si>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</si>
  <si>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</si>
  <si>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</si>
  <si>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</si>
  <si>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</si>
  <si>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</si>
  <si>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</si>
  <si>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</si>
  <si>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</si>
  <si>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</si>
  <si>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</si>
  <si>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</si>
  <si>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</si>
  <si>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</si>
  <si>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</si>
  <si>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</si>
  <si>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</si>
  <si>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</si>
  <si>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</si>
  <si>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</si>
  <si>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</si>
  <si>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</si>
  <si>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</si>
  <si>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</si>
  <si>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</si>
  <si>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</si>
  <si>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</si>
  <si>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</si>
  <si>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</si>
  <si>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</si>
  <si>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</si>
  <si>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</si>
  <si>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</si>
  <si>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</si>
  <si>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</si>
  <si>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</si>
  <si>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</si>
  <si>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</si>
  <si>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</si>
  <si>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</si>
  <si>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</si>
  <si>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</si>
  <si>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</si>
  <si>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</si>
  <si>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</si>
  <si>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</si>
  <si>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</si>
  <si>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</si>
  <si>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</si>
  <si>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</si>
  <si>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</si>
  <si>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</si>
  <si>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</si>
  <si>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</si>
  <si>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</si>
  <si>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</si>
  <si>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</si>
  <si>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</si>
  <si>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</si>
  <si>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</si>
  <si>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</si>
  <si>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</si>
  <si>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</si>
  <si>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</si>
  <si>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</si>
  <si>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</si>
  <si>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</si>
  <si>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</si>
  <si>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</si>
  <si>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</si>
  <si>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</si>
  <si>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</si>
  <si>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</si>
  <si>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</si>
  <si>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</si>
  <si>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</si>
  <si>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</si>
  <si>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</si>
  <si>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</si>
  <si>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</si>
  <si>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</si>
  <si>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</si>
  <si>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</si>
  <si>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</si>
  <si>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</si>
  <si>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</si>
  <si>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</si>
  <si>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</si>
  <si>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</si>
  <si>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</si>
  <si>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</si>
  <si>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</si>
  <si>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</si>
  <si>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</si>
  <si>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</si>
  <si>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</si>
  <si>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</si>
  <si>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</si>
  <si>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</si>
  <si>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</si>
  <si>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</si>
  <si>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</si>
  <si>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</si>
  <si>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</si>
  <si>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</si>
  <si>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</si>
  <si>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</si>
  <si>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</si>
  <si>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</si>
  <si>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</si>
  <si>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</si>
  <si>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</si>
  <si>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</si>
  <si>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</si>
  <si>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</si>
  <si>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</si>
  <si>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</si>
  <si>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</si>
  <si>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</si>
  <si>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</si>
  <si>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</si>
  <si>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</si>
  <si>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</si>
  <si>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</si>
  <si>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</si>
  <si>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</si>
  <si>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</si>
  <si>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</si>
  <si>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</si>
  <si>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</si>
  <si>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</si>
  <si>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</si>
  <si>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</si>
  <si>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</si>
  <si>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</si>
  <si>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</si>
  <si>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</si>
  <si>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</si>
  <si>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</si>
  <si>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</si>
  <si>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</si>
  <si>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</si>
  <si>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</si>
  <si>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</si>
  <si>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</si>
  <si>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</si>
  <si>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</si>
  <si>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</si>
  <si>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</si>
  <si>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</si>
  <si>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</si>
  <si>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</si>
  <si>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</si>
  <si>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</si>
  <si>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</si>
  <si>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</si>
  <si>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</si>
  <si>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</si>
  <si>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</si>
  <si>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</si>
  <si>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</si>
  <si>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</si>
  <si>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</si>
  <si>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</si>
  <si>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</si>
  <si>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</si>
  <si>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</si>
  <si>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</si>
  <si>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</si>
  <si>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</si>
  <si>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</si>
  <si>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</si>
  <si>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</si>
  <si>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</si>
  <si>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</si>
  <si>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</si>
  <si>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</si>
  <si>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</si>
  <si>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</si>
  <si>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</si>
  <si>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</si>
  <si>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</si>
  <si>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</si>
  <si>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</si>
  <si>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</si>
  <si>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</si>
  <si>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</si>
  <si>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</si>
  <si>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</si>
  <si>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</si>
  <si>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</si>
  <si>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</si>
  <si>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</si>
  <si>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</si>
  <si>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</si>
  <si>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</si>
  <si>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</si>
  <si>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</si>
  <si>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</si>
  <si>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</si>
  <si>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</si>
  <si>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</si>
  <si>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</si>
  <si>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</si>
  <si>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</si>
  <si>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</si>
  <si>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</si>
  <si>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</si>
  <si>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</si>
  <si>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</si>
  <si>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</si>
  <si>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</si>
  <si>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</si>
  <si>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</si>
  <si>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</si>
  <si>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</si>
  <si>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</si>
  <si>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</si>
  <si>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</si>
  <si>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</si>
  <si>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</si>
  <si>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</si>
  <si>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</si>
  <si>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</si>
  <si>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</si>
  <si>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</si>
  <si>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</si>
  <si>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</si>
  <si>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</si>
  <si>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</si>
  <si>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</si>
  <si>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</si>
  <si>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</si>
  <si>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</si>
  <si>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</si>
  <si>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</si>
  <si>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</si>
  <si>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</si>
  <si>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</si>
  <si>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</si>
  <si>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</si>
  <si>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</si>
  <si>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</si>
  <si>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</si>
  <si>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</si>
  <si>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</si>
  <si>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</si>
  <si>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</si>
  <si>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</si>
  <si>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</si>
  <si>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</si>
  <si>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</si>
  <si>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</si>
  <si>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</si>
  <si>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</si>
  <si>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</si>
  <si>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</si>
  <si>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</si>
  <si>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</si>
  <si>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</si>
  <si>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</si>
  <si>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</si>
  <si>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</si>
  <si>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</si>
  <si>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</si>
  <si>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</si>
  <si>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</si>
  <si>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</si>
  <si>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</si>
  <si>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</si>
  <si>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</si>
  <si>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</si>
  <si>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</si>
  <si>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</si>
  <si>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</si>
  <si>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</si>
  <si>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</si>
  <si>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</si>
  <si>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</si>
  <si>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</si>
  <si>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</si>
  <si>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</si>
  <si>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</si>
  <si>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</si>
  <si>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</si>
  <si>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</si>
  <si>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</si>
  <si>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</si>
  <si>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</si>
  <si>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</si>
  <si>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</si>
  <si>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</si>
  <si>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</si>
  <si>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</si>
  <si>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</si>
  <si>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</si>
  <si>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</si>
  <si>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</si>
  <si>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</si>
  <si>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</si>
  <si>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</si>
  <si>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</si>
  <si>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</si>
  <si>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</si>
  <si>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</si>
  <si>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</si>
  <si>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</si>
  <si>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</si>
  <si>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</si>
  <si>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</si>
  <si>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</si>
  <si>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</si>
  <si>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</si>
  <si>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</si>
  <si>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</si>
  <si>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</si>
  <si>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</si>
  <si>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</si>
  <si>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</si>
  <si>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</si>
  <si>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</si>
  <si>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</si>
  <si>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</si>
  <si>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</si>
  <si>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</si>
  <si>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</si>
  <si>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</si>
  <si>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</si>
  <si>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</si>
  <si>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</si>
  <si>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</si>
  <si>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</si>
  <si>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</si>
  <si>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</si>
  <si>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</si>
  <si>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</si>
  <si>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</si>
  <si>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</si>
  <si>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</si>
  <si>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</si>
  <si>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</si>
  <si>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</si>
  <si>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</si>
  <si>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</si>
  <si>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</si>
  <si>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</si>
  <si>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</si>
  <si>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</si>
  <si>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</si>
  <si>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</si>
  <si>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</si>
  <si>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</si>
  <si>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</si>
  <si>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</si>
  <si>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</si>
  <si>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</si>
  <si>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</si>
  <si>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</si>
  <si>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</si>
  <si>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</si>
  <si>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</si>
  <si>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</si>
  <si>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</si>
  <si>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</si>
  <si>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</si>
  <si>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</si>
  <si>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</si>
  <si>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</si>
  <si>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</si>
  <si>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</si>
  <si>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</si>
  <si>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</si>
  <si>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</si>
  <si>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</si>
  <si>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</si>
  <si>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</si>
  <si>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</si>
  <si>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</si>
  <si>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</si>
  <si>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</si>
  <si>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</si>
  <si>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</si>
  <si>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</si>
  <si>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</si>
  <si>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</si>
  <si>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</si>
  <si>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</si>
  <si>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</si>
  <si>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</si>
  <si>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</si>
  <si>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</si>
  <si>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</si>
  <si>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</si>
  <si>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</si>
  <si>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</si>
  <si>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</si>
  <si>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</si>
  <si>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</si>
  <si>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</si>
  <si>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</si>
  <si>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</si>
  <si>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</si>
  <si>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</si>
  <si>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</si>
  <si>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</si>
  <si>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</si>
  <si>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</si>
  <si>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</si>
  <si>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</si>
  <si>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</si>
  <si>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</si>
  <si>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</si>
  <si>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</si>
  <si>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</si>
  <si>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</si>
  <si>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</si>
  <si>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</si>
  <si>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</si>
  <si>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</si>
  <si>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</si>
  <si>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</si>
  <si>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</si>
  <si>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</si>
  <si>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</si>
  <si>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</si>
  <si>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</si>
  <si>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</si>
  <si>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</si>
  <si>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</si>
  <si>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</si>
  <si>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</si>
  <si>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</si>
  <si>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</si>
  <si>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</si>
  <si>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</si>
  <si>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</si>
  <si>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</si>
  <si>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</si>
  <si>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</si>
  <si>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</si>
  <si>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</si>
  <si>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</si>
  <si>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</si>
  <si>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</si>
  <si>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</si>
  <si>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</si>
  <si>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</si>
  <si>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</si>
  <si>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</si>
  <si>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</si>
  <si>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</si>
  <si>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</si>
  <si>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</si>
  <si>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</si>
  <si>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</si>
  <si>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</si>
  <si>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</si>
  <si>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</si>
  <si>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</si>
  <si>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</si>
  <si>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</si>
  <si>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</si>
  <si>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</si>
  <si>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</si>
  <si>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</si>
  <si>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</si>
  <si>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</si>
  <si>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</si>
  <si>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</si>
  <si>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</si>
  <si>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</si>
  <si>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</si>
  <si>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</si>
  <si>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</si>
  <si>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</si>
  <si>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</si>
  <si>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</si>
  <si>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</si>
  <si>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</si>
  <si>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</si>
  <si>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</si>
  <si>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</si>
  <si>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</si>
  <si>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</si>
  <si>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</si>
  <si>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</si>
  <si>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</si>
  <si>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</si>
  <si>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</si>
  <si>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</si>
  <si>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</si>
  <si>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</si>
  <si>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</si>
  <si>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</si>
  <si>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</si>
  <si>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</si>
  <si>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</si>
  <si>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</si>
  <si>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</si>
  <si>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</si>
  <si>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</si>
  <si>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</si>
  <si>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</si>
  <si>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</si>
  <si>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</si>
  <si>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</si>
  <si>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</si>
  <si>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</si>
  <si>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</si>
  <si>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</si>
  <si>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</si>
  <si>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</si>
  <si>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</si>
  <si>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</si>
  <si>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</si>
  <si>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</si>
  <si>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</si>
  <si>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</si>
  <si>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</si>
  <si>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</si>
  <si>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</si>
  <si>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</si>
  <si>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</si>
  <si>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</si>
  <si>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</si>
  <si>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</si>
  <si>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</si>
  <si>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</si>
  <si>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</si>
  <si>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</si>
  <si>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</si>
  <si>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</si>
  <si>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</si>
  <si>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</si>
  <si>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</si>
  <si>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</si>
  <si>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</si>
  <si>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</si>
  <si>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</si>
  <si>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</si>
  <si>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</si>
  <si>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</si>
  <si>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</si>
  <si>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</si>
  <si>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</si>
  <si>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</si>
  <si>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</si>
  <si>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</si>
  <si>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</si>
  <si>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</si>
  <si>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</si>
  <si>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</si>
  <si>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</si>
  <si>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</si>
  <si>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</si>
  <si>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</si>
  <si>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</si>
  <si>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</si>
  <si>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</si>
  <si>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</si>
  <si>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</si>
  <si>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</si>
  <si>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</si>
  <si>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</si>
  <si>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</si>
  <si>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</si>
  <si>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</si>
  <si>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</si>
  <si>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</si>
  <si>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</si>
  <si>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</si>
  <si>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</si>
  <si>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</si>
  <si>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</si>
  <si>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</si>
  <si>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</si>
  <si>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</si>
  <si>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</si>
  <si>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</si>
  <si>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</si>
  <si>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</si>
  <si>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</si>
  <si>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</si>
  <si>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</si>
  <si>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</si>
  <si>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</si>
  <si>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</si>
  <si>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</si>
  <si>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</si>
  <si>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</si>
  <si>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</si>
  <si>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</si>
  <si>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</si>
  <si>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</si>
  <si>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</si>
  <si>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</si>
  <si>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</si>
  <si>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</si>
  <si>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</si>
  <si>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</si>
  <si>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</si>
  <si>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</si>
  <si>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</si>
  <si>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</si>
  <si>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</si>
  <si>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</si>
  <si>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</si>
  <si>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</si>
  <si>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</si>
  <si>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</si>
  <si>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</si>
  <si>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</si>
  <si>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</si>
  <si>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</si>
  <si>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</si>
  <si>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</si>
  <si>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</si>
  <si>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</si>
  <si>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</si>
  <si>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</si>
  <si>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</si>
  <si>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</si>
  <si>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</si>
  <si>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</si>
  <si>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</si>
  <si>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</si>
  <si>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</si>
  <si>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</si>
  <si>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</si>
  <si>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</si>
  <si>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</si>
  <si>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</si>
  <si>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</si>
  <si>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</si>
  <si>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</si>
  <si>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</si>
  <si>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</si>
  <si>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</si>
  <si>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</si>
  <si>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</si>
  <si>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</si>
  <si>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</si>
  <si>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</si>
  <si>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</si>
  <si>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</si>
  <si>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</si>
  <si>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</si>
  <si>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</si>
  <si>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</si>
  <si>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</si>
  <si>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</si>
  <si>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</si>
  <si>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</si>
  <si>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</si>
  <si>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</si>
  <si>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</si>
  <si>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</si>
  <si>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</si>
  <si>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</si>
  <si>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</si>
  <si>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</si>
  <si>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</si>
  <si>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</si>
  <si>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</si>
  <si>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</si>
  <si>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</si>
  <si>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</si>
  <si>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</si>
  <si>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</si>
  <si>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</si>
  <si>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</si>
  <si>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</si>
  <si>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</si>
  <si>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</si>
  <si>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</si>
  <si>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</si>
  <si>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</si>
  <si>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</si>
  <si>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</si>
  <si>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</si>
  <si>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</si>
  <si>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</si>
  <si>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</si>
  <si>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</si>
  <si>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</si>
  <si>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</si>
  <si>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</si>
  <si>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</si>
  <si>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</si>
  <si>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</si>
  <si>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</si>
  <si>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</si>
  <si>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</si>
  <si>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</si>
  <si>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</si>
  <si>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</si>
  <si>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</si>
  <si>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</si>
  <si>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</si>
  <si>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</si>
  <si>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</si>
  <si>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</si>
  <si>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</si>
  <si>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</si>
  <si>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</si>
  <si>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</si>
  <si>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</si>
  <si>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</si>
  <si>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</si>
  <si>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</si>
  <si>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</si>
  <si>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</si>
  <si>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</si>
  <si>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</si>
  <si>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</si>
  <si>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</si>
  <si>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</si>
  <si>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</si>
  <si>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</si>
  <si>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</si>
  <si>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</si>
  <si>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</si>
  <si>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</si>
  <si>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</si>
  <si>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</si>
  <si>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</si>
  <si>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</si>
  <si>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</si>
  <si>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</si>
  <si>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</si>
  <si>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</si>
  <si>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</si>
  <si>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</si>
  <si>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</si>
  <si>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</si>
  <si>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</si>
  <si>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</si>
  <si>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</si>
  <si>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</si>
  <si>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</si>
  <si>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</si>
  <si>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</si>
  <si>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</si>
  <si>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</si>
  <si>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</si>
  <si>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</si>
  <si>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</si>
  <si>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</si>
  <si>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</si>
  <si>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</si>
  <si>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</si>
  <si>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</si>
  <si>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</si>
  <si>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</si>
  <si>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</si>
  <si>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</si>
  <si>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</si>
  <si>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</si>
  <si>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</si>
  <si>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</si>
  <si>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</si>
  <si>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</si>
  <si>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</si>
  <si>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</si>
  <si>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</si>
  <si>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</si>
  <si>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</si>
  <si>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</si>
  <si>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</si>
  <si>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</si>
  <si>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</si>
  <si>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</si>
  <si>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</si>
  <si>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</si>
  <si>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</si>
  <si>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</si>
  <si>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</si>
  <si>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</si>
  <si>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</si>
  <si>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</si>
  <si>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</si>
  <si>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</si>
  <si>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</si>
  <si>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</si>
  <si>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</si>
  <si>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</si>
  <si>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</si>
  <si>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</si>
  <si>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</si>
  <si>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</si>
  <si>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</si>
  <si>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</si>
  <si>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</si>
  <si>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</si>
  <si>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</si>
  <si>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</si>
  <si>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</si>
  <si>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</si>
  <si>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</si>
  <si>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</si>
  <si>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</si>
  <si>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</si>
  <si>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</si>
  <si>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</si>
  <si>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</si>
  <si>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</si>
  <si>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</si>
  <si>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</si>
  <si>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</si>
  <si>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</si>
  <si>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</si>
  <si>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</si>
  <si>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</si>
  <si>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</si>
  <si>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</si>
  <si>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</si>
  <si>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</si>
  <si>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</si>
  <si>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</si>
  <si>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</si>
  <si>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</si>
  <si>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</si>
  <si>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</si>
  <si>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</si>
  <si>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</si>
  <si>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</si>
  <si>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</si>
  <si>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</si>
  <si>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</si>
  <si>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</si>
  <si>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</si>
  <si>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</si>
  <si>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</si>
  <si>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</si>
  <si>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</si>
  <si>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</si>
  <si>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</si>
  <si>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</si>
  <si>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</si>
  <si>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</si>
  <si>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</si>
  <si>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</si>
  <si>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</si>
  <si>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</si>
  <si>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</si>
  <si>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</si>
  <si>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</si>
  <si>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</si>
  <si>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</si>
  <si>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</si>
  <si>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</si>
  <si>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</si>
  <si>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</si>
  <si>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</si>
  <si>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</si>
  <si>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</si>
  <si>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</si>
  <si>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</si>
  <si>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</si>
  <si>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</si>
  <si>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</si>
  <si>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</si>
  <si>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</si>
  <si>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</si>
  <si>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</si>
  <si>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</si>
  <si>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</si>
  <si>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</si>
  <si>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</si>
  <si>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</si>
  <si>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</si>
  <si>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</si>
  <si>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</si>
  <si>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</si>
  <si>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</si>
  <si>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</si>
  <si>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</si>
  <si>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</si>
  <si>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</si>
  <si>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</si>
  <si>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</si>
  <si>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</si>
  <si>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</si>
  <si>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</si>
  <si>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</si>
  <si>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</si>
  <si>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</si>
  <si>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</si>
  <si>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</si>
  <si>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</si>
  <si>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</si>
  <si>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</si>
  <si>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</si>
  <si>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</si>
  <si>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</si>
  <si>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</si>
  <si>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</si>
  <si>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</si>
  <si>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</si>
  <si>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</si>
  <si>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</si>
  <si>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</si>
  <si>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</si>
  <si>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</si>
  <si>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</si>
  <si>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</si>
  <si>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</si>
  <si>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</si>
  <si>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</si>
  <si>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</si>
  <si>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</si>
  <si>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</si>
  <si>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</si>
  <si>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</si>
  <si>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</si>
  <si>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</si>
  <si>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</si>
  <si>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</si>
  <si>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</si>
  <si>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</si>
  <si>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</si>
  <si>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</si>
  <si>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</si>
  <si>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</si>
  <si>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</si>
  <si>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</si>
  <si>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</si>
  <si>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</si>
  <si>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</si>
  <si>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</si>
  <si>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</si>
  <si>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</si>
  <si>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</si>
  <si>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</si>
  <si>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</si>
  <si>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</si>
  <si>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</si>
  <si>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</si>
  <si>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</si>
  <si>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</si>
  <si>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</si>
  <si>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</si>
  <si>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</si>
  <si>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</si>
  <si>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</si>
  <si>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</si>
  <si>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</si>
  <si>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</si>
  <si>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</si>
  <si>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</si>
  <si>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</si>
  <si>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</si>
  <si>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</si>
  <si>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</si>
  <si>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</si>
  <si>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</si>
  <si>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</si>
  <si>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</si>
  <si>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</si>
  <si>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</si>
  <si>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</si>
  <si>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</si>
  <si>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</si>
  <si>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</si>
  <si>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</si>
  <si>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</si>
  <si>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</si>
  <si>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</si>
  <si>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</si>
  <si>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</si>
  <si>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</si>
  <si>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</si>
  <si>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</si>
  <si>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</si>
  <si>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</si>
  <si>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</si>
  <si>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</si>
  <si>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</si>
  <si>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</si>
  <si>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</si>
  <si>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</si>
  <si>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</si>
  <si>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</si>
  <si>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</si>
  <si>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</si>
  <si>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</si>
  <si>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</si>
  <si>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</si>
  <si>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</si>
  <si>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</si>
  <si>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</si>
  <si>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</si>
  <si>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</si>
  <si>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</si>
  <si>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</si>
  <si>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</si>
  <si>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</si>
  <si>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</si>
  <si>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</si>
  <si>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</si>
  <si>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</si>
  <si>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</si>
  <si>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</si>
  <si>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</si>
  <si>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</si>
  <si>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</si>
  <si>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</si>
  <si>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</si>
  <si>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</si>
  <si>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</si>
  <si>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</si>
  <si>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</si>
  <si>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</si>
  <si>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</si>
  <si>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</si>
  <si>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</si>
  <si>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</si>
  <si>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</si>
  <si>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</si>
  <si>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</si>
  <si>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</si>
  <si>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</si>
  <si>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</si>
  <si>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</si>
  <si>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</si>
  <si>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</si>
  <si>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</si>
  <si>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</si>
  <si>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</si>
  <si>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</si>
  <si>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</si>
  <si>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</si>
  <si>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</si>
  <si>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</si>
  <si>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</si>
  <si>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</si>
  <si>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</si>
  <si>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</si>
  <si>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</si>
  <si>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</si>
  <si>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</si>
  <si>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</si>
  <si>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</si>
  <si>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</si>
  <si>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</si>
  <si>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</si>
  <si>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</si>
  <si>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</si>
  <si>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</si>
  <si>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</si>
  <si>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</si>
  <si>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</si>
  <si>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</si>
  <si>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</si>
  <si>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</si>
  <si>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</si>
  <si>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</si>
  <si>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</si>
  <si>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</si>
  <si>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</si>
  <si>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</si>
  <si>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</si>
  <si>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</si>
  <si>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</si>
  <si>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</si>
  <si>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</si>
  <si>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</si>
  <si>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</si>
  <si>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</si>
  <si>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</si>
  <si>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</si>
  <si>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</si>
  <si>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</si>
  <si>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</si>
  <si>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</si>
  <si>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</si>
  <si>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</si>
  <si>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</si>
  <si>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</si>
  <si>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</si>
  <si>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</si>
  <si>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</si>
  <si>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</si>
  <si>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</si>
  <si>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</si>
  <si>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</si>
  <si>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</si>
  <si>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</si>
  <si>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</si>
  <si>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</si>
  <si>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</si>
  <si>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</si>
  <si>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</si>
  <si>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</si>
  <si>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</si>
  <si>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</si>
  <si>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</si>
  <si>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</si>
  <si>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</si>
  <si>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</si>
  <si>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</si>
  <si>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</si>
  <si>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</si>
  <si>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</si>
  <si>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</si>
  <si>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</si>
  <si>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</si>
  <si>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</si>
  <si>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</si>
  <si>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</si>
  <si>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</si>
  <si>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</si>
  <si>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</si>
  <si>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</si>
  <si>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</si>
  <si>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</si>
  <si>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</si>
  <si>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</si>
  <si>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</si>
  <si>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</si>
  <si>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</si>
  <si>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</si>
  <si>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</si>
  <si>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</si>
  <si>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</si>
  <si>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</si>
  <si>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</si>
  <si>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</si>
  <si>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</si>
  <si>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</si>
  <si>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</si>
  <si>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</si>
  <si>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</si>
  <si>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</si>
  <si>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</si>
  <si>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</si>
  <si>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</si>
  <si>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</si>
  <si>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</si>
  <si>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</si>
  <si>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</si>
  <si>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</si>
  <si>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</si>
  <si>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</si>
  <si>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</si>
  <si>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</si>
  <si>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</si>
  <si>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</si>
  <si>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</si>
  <si>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</si>
  <si>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</si>
  <si>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</si>
  <si>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</si>
  <si>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</si>
  <si>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</si>
  <si>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</si>
  <si>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</si>
  <si>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</si>
  <si>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</si>
  <si>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</si>
  <si>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</si>
  <si>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</si>
  <si>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</si>
  <si>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</si>
  <si>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</si>
  <si>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</si>
  <si>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</si>
  <si>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</si>
  <si>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</si>
  <si>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</si>
  <si>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</si>
  <si>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</si>
  <si>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</si>
  <si>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</si>
  <si>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</si>
  <si>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</si>
  <si>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</si>
  <si>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</si>
  <si>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</si>
  <si>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</si>
  <si>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</si>
  <si>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</si>
  <si>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</si>
  <si>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</si>
  <si>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</si>
  <si>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</si>
  <si>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</si>
  <si>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</si>
  <si>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</si>
  <si>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</si>
  <si>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</si>
  <si>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</si>
  <si>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</si>
  <si>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</si>
  <si>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</si>
  <si>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</si>
  <si>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</si>
  <si>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</si>
  <si>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</si>
  <si>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</si>
  <si>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</si>
  <si>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</si>
  <si>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</si>
  <si>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</si>
  <si>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</si>
  <si>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</si>
  <si>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</si>
  <si>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</si>
  <si>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</si>
  <si>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</si>
  <si>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</si>
  <si>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</si>
  <si>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</si>
  <si>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</si>
  <si>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</si>
  <si>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</si>
  <si>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</si>
  <si>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</si>
  <si>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</si>
  <si>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</si>
  <si>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</si>
  <si>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</si>
  <si>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</si>
  <si>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</si>
  <si>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</si>
  <si>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</si>
  <si>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</si>
  <si>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</si>
  <si>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</si>
  <si>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</si>
  <si>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</si>
  <si>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</si>
  <si>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</si>
  <si>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</si>
  <si>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</si>
  <si>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</si>
  <si>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</si>
  <si>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</si>
  <si>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</si>
  <si>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</si>
  <si>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</si>
  <si>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</si>
  <si>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</si>
  <si>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</si>
  <si>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</si>
  <si>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</si>
  <si>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</si>
  <si>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</si>
  <si>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</si>
  <si>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</si>
  <si>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</si>
  <si>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</si>
  <si>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</si>
  <si>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</si>
  <si>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</si>
  <si>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</si>
  <si>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</si>
  <si>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</si>
  <si>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</si>
  <si>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</si>
  <si>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</si>
  <si>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</si>
  <si>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</si>
  <si>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</si>
  <si>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</si>
  <si>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</si>
  <si>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</si>
  <si>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</si>
  <si>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</si>
  <si>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</si>
  <si>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</si>
  <si>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</si>
  <si>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</si>
  <si>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</si>
  <si>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</si>
  <si>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</si>
  <si>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</si>
  <si>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</si>
  <si>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</si>
  <si>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</si>
  <si>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</si>
  <si>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</si>
  <si>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</si>
  <si>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</si>
  <si>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</si>
  <si>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</si>
  <si>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</si>
  <si>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</si>
  <si>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</si>
  <si>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</si>
  <si>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</si>
  <si>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</si>
  <si>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</si>
  <si>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</si>
  <si>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</si>
  <si>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</si>
  <si>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</si>
  <si>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</si>
  <si>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</si>
  <si>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</si>
  <si>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</si>
  <si>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</si>
  <si>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</si>
  <si>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</si>
  <si>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</si>
  <si>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</si>
  <si>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</si>
  <si>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</si>
  <si>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</si>
  <si>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</si>
  <si>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</si>
  <si>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</si>
  <si>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</si>
  <si>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</si>
  <si>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</si>
  <si>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</si>
  <si>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</si>
  <si>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</si>
  <si>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</si>
  <si>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</si>
  <si>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</si>
  <si>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</si>
  <si>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</si>
  <si>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</si>
  <si>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</si>
  <si>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</si>
  <si>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</si>
  <si>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</si>
  <si>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</si>
  <si>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</si>
  <si>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</si>
  <si>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</si>
  <si>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</si>
  <si>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</si>
  <si>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</si>
  <si>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</si>
  <si>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</si>
  <si>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</si>
  <si>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</si>
  <si>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</si>
  <si>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</si>
  <si>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</si>
  <si>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</si>
  <si>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</si>
  <si>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</si>
  <si>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</si>
  <si>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</si>
  <si>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</si>
  <si>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</si>
  <si>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</si>
  <si>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</si>
  <si>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</si>
  <si>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</si>
  <si>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</si>
  <si>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</si>
  <si>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</si>
  <si>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</si>
  <si>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</si>
  <si>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</si>
  <si>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</si>
  <si>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</si>
  <si>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</si>
  <si>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</si>
  <si>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</si>
  <si>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</si>
  <si>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</si>
  <si>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</si>
  <si>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</si>
  <si>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</si>
  <si>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</si>
  <si>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</si>
  <si>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</si>
  <si>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</si>
  <si>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</si>
  <si>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</si>
  <si>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</si>
  <si>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</si>
  <si>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</si>
  <si>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</si>
  <si>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</si>
  <si>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</si>
  <si>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</si>
  <si>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</si>
  <si>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</si>
  <si>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</si>
  <si>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</si>
  <si>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</si>
  <si>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</si>
  <si>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</si>
  <si>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</si>
  <si>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</si>
  <si>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</si>
  <si>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</si>
  <si>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</si>
  <si>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</si>
  <si>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</si>
  <si>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</si>
  <si>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</si>
  <si>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</si>
  <si>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</si>
  <si>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</si>
  <si>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</si>
  <si>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</si>
  <si>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</si>
  <si>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</si>
  <si>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</si>
  <si>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</si>
  <si>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</si>
  <si>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</si>
  <si>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</si>
  <si>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</si>
  <si>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</si>
  <si>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</si>
  <si>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</si>
  <si>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</si>
  <si>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</si>
  <si>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</si>
  <si>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</si>
  <si>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</si>
  <si>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</si>
  <si>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</si>
  <si>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</si>
  <si>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</si>
  <si>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</si>
  <si>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</si>
  <si>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</si>
  <si>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</si>
  <si>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</si>
  <si>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</si>
  <si>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</si>
  <si>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</si>
  <si>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</si>
  <si>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</si>
  <si>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</si>
  <si>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</si>
  <si>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</si>
  <si>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</si>
  <si>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</si>
  <si>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</si>
  <si>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</si>
  <si>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</si>
  <si>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</si>
  <si>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</si>
  <si>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</si>
  <si>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</si>
  <si>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</si>
  <si>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</si>
  <si>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</si>
  <si>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</si>
  <si>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</si>
  <si>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</si>
  <si>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</si>
  <si>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</si>
  <si>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</si>
  <si>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</si>
  <si>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</si>
  <si>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</si>
  <si>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</si>
  <si>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</si>
  <si>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</si>
  <si>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</si>
  <si>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</si>
  <si>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</si>
  <si>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</si>
  <si>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</si>
  <si>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</si>
  <si>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</si>
  <si>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</si>
  <si>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</si>
  <si>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</si>
  <si>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</si>
  <si>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</si>
  <si>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</si>
  <si>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</si>
  <si>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</si>
  <si>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</si>
  <si>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</si>
  <si>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</si>
  <si>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</si>
  <si>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</si>
  <si>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</si>
  <si>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</si>
  <si>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</si>
  <si>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</si>
  <si>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</si>
  <si>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</si>
  <si>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</si>
  <si>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</si>
  <si>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</si>
  <si>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</si>
  <si>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</si>
  <si>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</si>
  <si>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</si>
  <si>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</si>
  <si>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</si>
  <si>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</si>
  <si>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</si>
  <si>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</si>
  <si>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</si>
  <si>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</si>
  <si>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</si>
  <si>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</si>
  <si>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</si>
  <si>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</si>
  <si>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</si>
  <si>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</si>
  <si>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</si>
  <si>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</si>
  <si>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</si>
  <si>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</si>
  <si>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</si>
  <si>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</si>
  <si>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</si>
  <si>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</si>
  <si>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</si>
  <si>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</si>
  <si>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</si>
  <si>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</si>
  <si>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</si>
  <si>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</si>
  <si>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</si>
  <si>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</si>
  <si>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</si>
  <si>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</si>
  <si>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</si>
  <si>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</si>
  <si>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</si>
  <si>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</si>
  <si>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</si>
  <si>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</si>
  <si>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</si>
  <si>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</si>
  <si>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</si>
  <si>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</si>
  <si>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</si>
  <si>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</si>
  <si>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</si>
  <si>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</si>
  <si>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</si>
  <si>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</si>
  <si>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</si>
  <si>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</si>
  <si>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</si>
  <si>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</si>
  <si>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</si>
  <si>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</si>
  <si>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</si>
  <si>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</si>
  <si>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</si>
  <si>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</si>
  <si>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</si>
  <si>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</si>
  <si>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</si>
  <si>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</si>
  <si>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</si>
  <si>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</si>
  <si>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</si>
  <si>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</si>
  <si>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</si>
  <si>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</si>
  <si>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</si>
  <si>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</si>
  <si>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</si>
  <si>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</si>
  <si>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</si>
  <si>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</si>
  <si>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</si>
  <si>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</si>
  <si>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</si>
  <si>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</si>
  <si>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</si>
  <si>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</si>
  <si>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</si>
  <si>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</si>
  <si>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</si>
  <si>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</si>
  <si>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</si>
  <si>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</si>
  <si>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</si>
  <si>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</si>
  <si>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</si>
  <si>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</si>
  <si>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</si>
  <si>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</si>
  <si>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</si>
  <si>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</si>
  <si>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</si>
  <si>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</si>
  <si>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</si>
  <si>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</si>
  <si>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</si>
  <si>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</si>
  <si>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</si>
  <si>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</si>
  <si>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</si>
  <si>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</si>
  <si>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</si>
  <si>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</si>
  <si>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</si>
  <si>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</si>
  <si>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</si>
  <si>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</si>
  <si>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</si>
  <si>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</si>
  <si>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</si>
  <si>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</si>
  <si>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</si>
  <si>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</si>
  <si>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</si>
  <si>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</si>
  <si>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</si>
  <si>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</si>
  <si>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</si>
  <si>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</si>
  <si>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</si>
  <si>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</si>
  <si>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</si>
  <si>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</si>
  <si>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</si>
  <si>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</si>
  <si>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</si>
  <si>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</si>
  <si>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</si>
  <si>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</si>
  <si>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</si>
  <si>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</si>
  <si>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</si>
  <si>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</si>
  <si>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</si>
  <si>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</si>
  <si>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</si>
  <si>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</si>
  <si>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</si>
  <si>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</si>
  <si>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</si>
  <si>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</si>
  <si>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</si>
  <si>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</si>
  <si>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</si>
  <si>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</si>
  <si>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</si>
  <si>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</si>
  <si>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</si>
  <si>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</si>
  <si>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</si>
  <si>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</si>
  <si>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</si>
  <si>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</si>
  <si>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</si>
  <si>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</si>
  <si>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</si>
  <si>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</si>
  <si>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</si>
  <si>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</si>
  <si>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</si>
  <si>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</si>
  <si>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</si>
  <si>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</si>
  <si>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</si>
  <si>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</si>
  <si>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</si>
  <si>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</si>
  <si>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</si>
  <si>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</si>
  <si>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</si>
  <si>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</si>
  <si>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</si>
  <si>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</si>
  <si>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</si>
  <si>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</si>
  <si>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</si>
  <si>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</si>
  <si>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</si>
  <si>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</si>
  <si>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</si>
  <si>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</si>
  <si>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</si>
  <si>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</si>
  <si>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</si>
  <si>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</si>
  <si>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</si>
  <si>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</si>
  <si>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</si>
  <si>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</si>
  <si>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</si>
  <si>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</si>
  <si>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</si>
  <si>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</si>
  <si>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</si>
  <si>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</si>
  <si>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</si>
  <si>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</si>
  <si>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</si>
  <si>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</si>
  <si>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</si>
  <si>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</si>
  <si>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</si>
  <si>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</si>
  <si>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</si>
  <si>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</si>
  <si>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</si>
  <si>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</si>
  <si>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</si>
  <si>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</si>
  <si>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</si>
  <si>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</si>
  <si>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</si>
  <si>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</si>
  <si>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</si>
  <si>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</si>
  <si>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</si>
  <si>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</si>
  <si>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</si>
  <si>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</si>
  <si>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</si>
  <si>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</si>
  <si>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</si>
  <si>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</si>
  <si>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</si>
  <si>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</si>
  <si>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</si>
  <si>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</si>
  <si>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</si>
  <si>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</si>
  <si>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</si>
  <si>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</si>
  <si>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</si>
  <si>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</si>
  <si>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</si>
  <si>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</si>
  <si>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</si>
  <si>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</si>
  <si>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</si>
  <si>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</si>
  <si>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</si>
  <si>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</si>
  <si>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</si>
  <si>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</si>
  <si>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</si>
  <si>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</si>
  <si>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</si>
  <si>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</si>
  <si>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</si>
  <si>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</si>
  <si>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</si>
  <si>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</si>
  <si>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</si>
  <si>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</si>
  <si>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</si>
  <si>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</si>
  <si>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</si>
  <si>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</si>
  <si>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</si>
  <si>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</si>
  <si>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</si>
  <si>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</si>
  <si>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</si>
  <si>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</si>
  <si>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</si>
  <si>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</si>
  <si>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</si>
  <si>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</si>
  <si>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</si>
  <si>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</si>
  <si>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</si>
  <si>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</si>
  <si>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</si>
  <si>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</si>
  <si>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</si>
  <si>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</si>
  <si>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</si>
  <si>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</si>
  <si>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</si>
  <si>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</si>
  <si>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</si>
  <si>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</si>
  <si>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</si>
  <si>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</si>
  <si>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</si>
  <si>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</si>
  <si>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</si>
  <si>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</si>
  <si>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</si>
  <si>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</si>
  <si>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</si>
  <si>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</si>
  <si>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</si>
  <si>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</si>
  <si>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</si>
  <si>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</si>
  <si>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</si>
  <si>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</si>
  <si>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</si>
  <si>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</si>
  <si>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</si>
  <si>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</si>
  <si>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</si>
  <si>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</si>
  <si>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</si>
  <si>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</si>
  <si>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</si>
  <si>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</si>
  <si>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</si>
  <si>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</si>
  <si>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</si>
  <si>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</si>
  <si>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</si>
  <si>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</si>
  <si>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</si>
  <si>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</si>
  <si>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</si>
  <si>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</si>
  <si>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</si>
  <si>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</si>
  <si>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</si>
  <si>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</si>
  <si>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</si>
  <si>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</si>
  <si>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</si>
  <si>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</si>
  <si>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</si>
  <si>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</si>
  <si>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</si>
  <si>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</si>
  <si>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</si>
  <si>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</si>
  <si>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</si>
  <si>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</si>
  <si>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</si>
  <si>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</si>
  <si>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</si>
  <si>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</si>
  <si>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</si>
  <si>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</si>
  <si>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</si>
  <si>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</si>
  <si>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</si>
  <si>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</si>
  <si>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</si>
  <si>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</si>
  <si>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</si>
  <si>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</si>
  <si>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</si>
  <si>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</si>
  <si>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</si>
  <si>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</si>
  <si>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</si>
  <si>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</si>
  <si>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</si>
  <si>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</si>
  <si>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</si>
  <si>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</si>
  <si>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</si>
  <si>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</si>
  <si>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</si>
  <si>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</si>
  <si>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</si>
  <si>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</si>
  <si>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</si>
  <si>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</si>
  <si>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</si>
  <si>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</si>
  <si>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</si>
  <si>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</si>
  <si>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</si>
  <si>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</si>
  <si>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</si>
  <si>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</si>
  <si>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</si>
  <si>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</si>
  <si>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</si>
  <si>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</si>
  <si>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</si>
  <si>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</si>
  <si>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</si>
  <si>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</si>
  <si>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</si>
  <si>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</si>
  <si>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</si>
  <si>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</si>
  <si>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</si>
  <si>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</si>
  <si>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</si>
  <si>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</si>
  <si>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</si>
  <si>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</si>
  <si>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</si>
  <si>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</si>
  <si>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</si>
  <si>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</si>
  <si>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</si>
  <si>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</si>
  <si>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</si>
  <si>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</si>
  <si>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</si>
  <si>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</si>
  <si>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</si>
  <si>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</si>
  <si>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</si>
  <si>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</si>
  <si>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</si>
  <si>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</si>
  <si>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</si>
  <si>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</si>
  <si>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</si>
  <si>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</si>
  <si>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</si>
  <si>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</si>
  <si>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</si>
  <si>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</si>
  <si>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</si>
  <si>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</si>
  <si>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</si>
  <si>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</si>
  <si>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</si>
  <si>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</si>
  <si>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</si>
  <si>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</si>
  <si>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</si>
  <si>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</si>
  <si>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</si>
  <si>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</si>
  <si>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</si>
  <si>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</si>
  <si>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</si>
  <si>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</si>
  <si>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</si>
  <si>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</si>
  <si>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</si>
  <si>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</si>
  <si>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</si>
  <si>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</si>
  <si>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</si>
  <si>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</si>
  <si>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</si>
  <si>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</si>
  <si>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</si>
  <si>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</si>
  <si>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</si>
  <si>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</si>
  <si>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</si>
  <si>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</si>
  <si>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</si>
  <si>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</si>
  <si>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</si>
  <si>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</si>
  <si>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</si>
  <si>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</si>
  <si>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</si>
  <si>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</si>
  <si>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</si>
  <si>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</si>
  <si>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</si>
  <si>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</si>
  <si>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</si>
  <si>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</si>
  <si>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</si>
  <si>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</si>
  <si>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</si>
  <si>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</si>
  <si>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</si>
  <si>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</si>
  <si>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</si>
  <si>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</si>
  <si>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</si>
  <si>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</si>
  <si>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</si>
  <si>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</si>
  <si>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</si>
  <si>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</si>
  <si>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</si>
  <si>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</si>
  <si>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</si>
  <si>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</si>
  <si>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</si>
  <si>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</si>
  <si>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</si>
  <si>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</si>
  <si>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</si>
  <si>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</si>
  <si>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</si>
  <si>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</si>
  <si>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</si>
  <si>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</si>
  <si>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</si>
  <si>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</si>
  <si>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</si>
  <si>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</si>
  <si>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</si>
  <si>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</si>
  <si>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</si>
  <si>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</si>
  <si>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</si>
  <si>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</si>
  <si>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</si>
  <si>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</si>
  <si>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</si>
  <si>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</si>
  <si>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</si>
  <si>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</si>
  <si>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</si>
  <si>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</si>
  <si>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</si>
  <si>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</si>
  <si>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</si>
  <si>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</si>
  <si>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</si>
  <si>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</si>
  <si>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</si>
  <si>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</si>
  <si>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</si>
  <si>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</si>
  <si>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</si>
  <si>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</si>
  <si>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</si>
  <si>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</si>
  <si>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</si>
  <si>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</si>
  <si>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</si>
  <si>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</si>
  <si>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</si>
  <si>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</si>
  <si>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</si>
  <si>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</si>
  <si>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</si>
  <si>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</si>
  <si>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</si>
  <si>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</si>
  <si>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</si>
  <si>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</si>
  <si>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</si>
  <si>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</si>
  <si>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</si>
  <si>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</si>
  <si>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</si>
  <si>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</si>
  <si>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</si>
  <si>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</si>
  <si>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</si>
  <si>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</si>
  <si>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</si>
  <si>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</si>
  <si>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</si>
  <si>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</si>
  <si>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</si>
  <si>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</si>
  <si>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</si>
  <si>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</si>
  <si>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</si>
  <si>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</si>
  <si>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</si>
  <si>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</si>
  <si>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</si>
  <si>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</si>
  <si>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</si>
  <si>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</si>
  <si>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</si>
  <si>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</si>
  <si>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</si>
  <si>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</si>
  <si>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</si>
  <si>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</si>
  <si>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</si>
  <si>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</si>
  <si>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</si>
  <si>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</si>
  <si>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</si>
  <si>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</si>
  <si>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</si>
  <si>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</si>
  <si>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</si>
  <si>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</si>
  <si>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</si>
  <si>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</si>
  <si>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</si>
  <si>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</si>
  <si>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</si>
  <si>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</si>
  <si>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</si>
  <si>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</si>
  <si>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</si>
  <si>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</si>
  <si>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</si>
  <si>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</si>
  <si>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</si>
  <si>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</si>
  <si>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</si>
  <si>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</si>
  <si>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</si>
  <si>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</si>
  <si>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</si>
  <si>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</si>
  <si>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</si>
  <si>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</si>
  <si>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</si>
  <si>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</si>
  <si>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</si>
  <si>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</si>
  <si>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</si>
  <si>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</si>
  <si>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</si>
  <si>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</si>
  <si>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</si>
  <si>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</si>
  <si>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</si>
  <si>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</si>
  <si>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</si>
  <si>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</si>
  <si>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</si>
  <si>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</si>
  <si>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</si>
  <si>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</si>
  <si>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</si>
  <si>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</si>
  <si>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</si>
  <si>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</si>
  <si>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</si>
  <si>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</si>
  <si>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</si>
  <si>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</si>
  <si>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</si>
  <si>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</si>
  <si>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</si>
  <si>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</si>
  <si>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</si>
  <si>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</si>
  <si>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</si>
  <si>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</si>
  <si>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</si>
  <si>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</si>
  <si>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</si>
  <si>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</si>
  <si>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</si>
  <si>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</si>
  <si>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</si>
  <si>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</si>
  <si>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</si>
  <si>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</si>
  <si>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</si>
  <si>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</si>
  <si>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</si>
  <si>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</si>
  <si>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</si>
  <si>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</si>
  <si>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</si>
  <si>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</si>
  <si>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</si>
  <si>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</si>
  <si>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</si>
  <si>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</si>
  <si>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</si>
  <si>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</si>
  <si>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</si>
  <si>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</si>
  <si>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</si>
  <si>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</si>
  <si>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</si>
  <si>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</si>
  <si>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</si>
  <si>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</si>
  <si>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</si>
  <si>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</si>
  <si>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</si>
  <si>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</si>
  <si>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</si>
  <si>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</si>
  <si>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</si>
  <si>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</si>
  <si>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</si>
  <si>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</si>
  <si>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</si>
  <si>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</si>
  <si>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</si>
  <si>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</si>
  <si>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</si>
  <si>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</si>
  <si>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</si>
  <si>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</si>
  <si>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</si>
  <si>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</si>
  <si>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</si>
  <si>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</si>
  <si>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</si>
  <si>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</si>
  <si>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</si>
  <si>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</si>
  <si>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</si>
  <si>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</si>
  <si>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</si>
  <si>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</si>
  <si>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</si>
  <si>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</si>
  <si>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</si>
  <si>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</si>
  <si>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</si>
  <si>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</si>
  <si>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</si>
  <si>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</si>
  <si>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</si>
  <si>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</si>
  <si>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</si>
  <si>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</si>
  <si>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</si>
  <si>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</si>
  <si>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</si>
  <si>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</si>
  <si>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</si>
  <si>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</si>
  <si>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</si>
  <si>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</si>
  <si>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</si>
  <si>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</si>
  <si>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</si>
  <si>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</si>
  <si>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</si>
  <si>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</si>
  <si>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</si>
  <si>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</si>
  <si>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</si>
  <si>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</si>
  <si>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</si>
  <si>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</si>
  <si>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</si>
  <si>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</si>
  <si>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</si>
  <si>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</si>
  <si>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</si>
  <si>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</si>
  <si>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</si>
  <si>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</si>
  <si>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</si>
  <si>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</si>
  <si>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</si>
  <si>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</si>
  <si>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</si>
  <si>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</si>
  <si>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</si>
  <si>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</si>
  <si>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</si>
  <si>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</si>
  <si>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</si>
  <si>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</si>
  <si>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</si>
  <si>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</si>
  <si>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</si>
  <si>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</si>
  <si>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</si>
  <si>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</si>
  <si>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</si>
  <si>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</si>
  <si>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</si>
  <si>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</si>
  <si>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</si>
  <si>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</si>
  <si>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</si>
  <si>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</si>
  <si>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</si>
  <si>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</si>
  <si>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</si>
  <si>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</si>
  <si>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</si>
  <si>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</si>
  <si>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</si>
  <si>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</si>
  <si>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</si>
  <si>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</si>
  <si>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</si>
  <si>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</si>
  <si>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</si>
  <si>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</si>
  <si>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</si>
  <si>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</si>
  <si>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</si>
  <si>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</si>
  <si>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</si>
  <si>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</si>
  <si>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</si>
  <si>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</si>
  <si>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</si>
  <si>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</si>
  <si>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</si>
  <si>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</si>
  <si>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</si>
  <si>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</si>
  <si>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</si>
  <si>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</si>
  <si>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</si>
  <si>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</si>
  <si>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</si>
  <si>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</si>
  <si>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</si>
  <si>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</si>
  <si>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</si>
  <si>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</si>
  <si>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</si>
  <si>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</si>
  <si>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</si>
  <si>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</si>
  <si>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</si>
  <si>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</si>
  <si>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</si>
  <si>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</si>
  <si>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</si>
  <si>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</si>
  <si>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</si>
  <si>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</si>
  <si>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</si>
  <si>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</si>
  <si>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</si>
  <si>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</si>
  <si>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</si>
  <si>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</si>
  <si>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</si>
  <si>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</si>
  <si>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</si>
  <si>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</si>
  <si>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</si>
  <si>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</si>
  <si>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</si>
  <si>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</si>
  <si>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</si>
  <si>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</si>
  <si>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</si>
  <si>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</si>
  <si>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</si>
  <si>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</si>
  <si>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</si>
  <si>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</si>
  <si>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</si>
  <si>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</si>
  <si>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</si>
  <si>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</si>
  <si>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</si>
  <si>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</si>
  <si>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</si>
  <si>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</si>
  <si>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</si>
  <si>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</si>
  <si>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</si>
  <si>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</si>
  <si>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</si>
  <si>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</si>
  <si>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</si>
  <si>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</si>
  <si>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</si>
  <si>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</si>
  <si>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</si>
  <si>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</si>
  <si>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</si>
  <si>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</si>
  <si>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</si>
  <si>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</si>
  <si>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</si>
  <si>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</si>
  <si>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</si>
  <si>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</si>
  <si>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</si>
  <si>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</si>
  <si>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</si>
  <si>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</si>
  <si>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</si>
  <si>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</si>
  <si>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</si>
  <si>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</si>
  <si>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</si>
  <si>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</si>
  <si>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</si>
  <si>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</si>
  <si>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</si>
  <si>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</si>
  <si>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</si>
  <si>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</si>
  <si>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</si>
  <si>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</si>
  <si>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</si>
  <si>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</si>
  <si>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</si>
  <si>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</si>
  <si>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</si>
  <si>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</si>
  <si>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</si>
  <si>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</si>
  <si>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</si>
  <si>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</si>
  <si>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</si>
  <si>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</si>
  <si>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</si>
  <si>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</si>
  <si>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</si>
  <si>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</si>
  <si>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</si>
  <si>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</si>
  <si>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</si>
  <si>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</si>
  <si>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</si>
  <si>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</si>
  <si>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</si>
  <si>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</si>
  <si>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</si>
  <si>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</si>
  <si>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</si>
  <si>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</si>
  <si>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</si>
  <si>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</si>
  <si>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</si>
  <si>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</si>
  <si>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</si>
  <si>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</si>
  <si>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</si>
  <si>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</si>
  <si>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</si>
  <si>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</si>
  <si>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</si>
  <si>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</si>
  <si>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</si>
  <si>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</si>
  <si>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</si>
  <si>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</si>
  <si>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</si>
  <si>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</si>
  <si>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</si>
  <si>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</si>
  <si>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</si>
  <si>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</si>
  <si>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</si>
  <si>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</si>
  <si>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</si>
  <si>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</si>
  <si>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</si>
  <si>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</si>
  <si>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</si>
  <si>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</si>
  <si>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</si>
  <si>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</si>
  <si>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</si>
  <si>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</si>
  <si>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</si>
  <si>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</si>
  <si>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</si>
  <si>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</si>
  <si>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</si>
  <si>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</si>
  <si>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</si>
  <si>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</si>
  <si>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</si>
  <si>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</si>
  <si>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</si>
  <si>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</si>
  <si>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</si>
  <si>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</si>
  <si>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</si>
  <si>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</si>
  <si>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</si>
  <si>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</si>
  <si>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</si>
  <si>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</si>
  <si>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</si>
  <si>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</si>
  <si>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</si>
  <si>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</si>
  <si>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</si>
  <si>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</si>
  <si>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</si>
  <si>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</si>
  <si>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</si>
  <si>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</si>
  <si>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</si>
  <si>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</si>
  <si>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</si>
  <si>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</si>
  <si>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</si>
  <si>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</si>
  <si>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</si>
  <si>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</si>
  <si>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</si>
  <si>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</si>
  <si>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</si>
  <si>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</si>
  <si>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</si>
  <si>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</si>
  <si>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</si>
  <si>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</si>
  <si>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</si>
  <si>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</si>
  <si>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</si>
  <si>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</si>
  <si>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</si>
  <si>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</si>
  <si>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</si>
  <si>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</si>
  <si>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</si>
  <si>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</si>
  <si>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</si>
  <si>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</si>
  <si>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</si>
  <si>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</si>
  <si>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</si>
  <si>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</si>
  <si>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</si>
  <si>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</si>
  <si>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</si>
  <si>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</si>
  <si>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</si>
  <si>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</si>
  <si>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</si>
  <si>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</si>
  <si>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</si>
  <si>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</si>
  <si>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</si>
  <si>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</si>
  <si>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</si>
  <si>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</si>
  <si>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</si>
  <si>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</si>
  <si>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</si>
  <si>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</si>
  <si>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</si>
  <si>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</si>
  <si>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</si>
  <si>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</si>
  <si>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</si>
  <si>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</si>
  <si>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</si>
  <si>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</si>
  <si>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</si>
  <si>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</si>
  <si>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</si>
  <si>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</si>
  <si>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</si>
  <si>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</si>
  <si>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</si>
  <si>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</si>
  <si>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</si>
  <si>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</si>
  <si>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</si>
  <si>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</si>
  <si>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</si>
  <si>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</si>
  <si>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</si>
  <si>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</si>
  <si>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</si>
  <si>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</si>
  <si>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</si>
  <si>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</si>
  <si>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</si>
  <si>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</si>
  <si>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</si>
  <si>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</si>
  <si>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</si>
  <si>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</si>
  <si>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</si>
  <si>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</si>
  <si>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</si>
  <si>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</si>
  <si>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</si>
  <si>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</si>
  <si>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</si>
  <si>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</si>
  <si>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</si>
  <si>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</si>
  <si>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</si>
  <si>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</si>
  <si>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</si>
  <si>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</si>
  <si>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</si>
  <si>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</si>
  <si>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</si>
  <si>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</si>
  <si>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</si>
  <si>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</si>
  <si>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</si>
  <si>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</si>
  <si>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</si>
  <si>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</si>
  <si>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</si>
  <si>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</si>
  <si>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</si>
  <si>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</si>
  <si>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</si>
  <si>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</si>
  <si>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</si>
  <si>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</si>
  <si>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</si>
  <si>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</si>
  <si>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</si>
  <si>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</si>
  <si>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</si>
  <si>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</si>
  <si>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</si>
  <si>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</si>
  <si>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</si>
  <si>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</si>
  <si>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</si>
  <si>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</si>
  <si>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</si>
  <si>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</si>
  <si>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</si>
  <si>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</si>
  <si>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</si>
  <si>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</si>
  <si>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</si>
  <si>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</si>
  <si>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</si>
  <si>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</si>
  <si>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</si>
  <si>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</si>
  <si>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</si>
  <si>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</si>
  <si>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</si>
  <si>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</si>
  <si>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</si>
  <si>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</si>
  <si>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</si>
  <si>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</si>
  <si>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</si>
  <si>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</si>
  <si>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</si>
  <si>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</si>
  <si>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</si>
  <si>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</si>
  <si>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</si>
  <si>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</si>
  <si>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</si>
  <si>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</si>
  <si>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</si>
  <si>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</si>
  <si>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</si>
  <si>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</si>
  <si>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</si>
  <si>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</si>
  <si>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</si>
  <si>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</si>
  <si>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</si>
  <si>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</si>
  <si>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</si>
  <si>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</si>
  <si>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</si>
  <si>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</si>
  <si>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</si>
  <si>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</si>
  <si>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</si>
  <si>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</si>
  <si>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</si>
  <si>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</si>
  <si>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</si>
  <si>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</si>
  <si>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</si>
  <si>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</si>
  <si>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</si>
  <si>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</si>
  <si>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</si>
  <si>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</si>
  <si>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</si>
  <si>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</si>
  <si>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</si>
  <si>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</si>
  <si>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</si>
  <si>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</si>
  <si>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</si>
  <si>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</si>
  <si>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</si>
  <si>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</si>
  <si>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</si>
  <si>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</si>
  <si>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</si>
  <si>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</si>
  <si>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</si>
  <si>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</si>
  <si>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</si>
  <si>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</si>
  <si>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</si>
  <si>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</si>
  <si>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</si>
  <si>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</si>
  <si>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</si>
  <si>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</si>
  <si>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</si>
  <si>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</si>
  <si>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</si>
  <si>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</si>
  <si>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</si>
  <si>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</si>
  <si>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</si>
  <si>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</si>
  <si>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</si>
  <si>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</si>
  <si>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</si>
  <si>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</si>
  <si>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</si>
  <si>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</si>
  <si>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</si>
  <si>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</si>
  <si>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</si>
  <si>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</si>
  <si>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</si>
  <si>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</si>
  <si>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</si>
  <si>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</si>
  <si>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</si>
  <si>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</si>
  <si>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</si>
  <si>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</si>
  <si>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</si>
  <si>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</si>
  <si>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</si>
  <si>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</si>
  <si>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</si>
  <si>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</si>
  <si>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</si>
  <si>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</si>
  <si>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</si>
  <si>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</si>
  <si>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</si>
  <si>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</si>
  <si>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</si>
  <si>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</si>
  <si>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</si>
  <si>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</si>
  <si>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</si>
  <si>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</si>
  <si>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</si>
  <si>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</si>
  <si>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</si>
  <si>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</si>
  <si>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</si>
  <si>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</si>
  <si>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</si>
  <si>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</si>
  <si>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</si>
  <si>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</si>
  <si>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</si>
  <si>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</si>
  <si>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</si>
  <si>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</si>
  <si>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</si>
  <si>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</si>
  <si>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</si>
  <si>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</si>
  <si>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</si>
  <si>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</si>
  <si>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</si>
  <si>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</si>
  <si>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</si>
  <si>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</si>
  <si>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</si>
  <si>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</si>
  <si>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</si>
  <si>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</si>
  <si>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</si>
  <si>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</si>
  <si>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</si>
  <si>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</si>
  <si>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</si>
  <si>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</si>
  <si>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</si>
  <si>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</si>
  <si>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</si>
  <si>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</si>
  <si>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</si>
  <si>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</si>
  <si>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</si>
  <si>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</si>
  <si>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</si>
  <si>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</si>
  <si>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</si>
  <si>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</si>
  <si>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</si>
  <si>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</si>
  <si>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</si>
  <si>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</si>
  <si>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</si>
  <si>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</si>
  <si>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</si>
  <si>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</si>
  <si>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</si>
  <si>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</si>
  <si>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</si>
  <si>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</si>
  <si>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</si>
  <si>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</si>
  <si>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</si>
  <si>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</si>
  <si>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</si>
  <si>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</si>
  <si>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</si>
  <si>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</si>
  <si>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</si>
  <si>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</si>
  <si>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</si>
  <si>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</si>
  <si>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</si>
  <si>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</si>
  <si>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</si>
  <si>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</si>
  <si>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</si>
  <si>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</si>
  <si>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</si>
  <si>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</si>
  <si>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</si>
  <si>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</si>
  <si>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</si>
  <si>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</si>
  <si>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</si>
  <si>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</si>
  <si>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</si>
  <si>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</si>
  <si>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</si>
  <si>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</si>
  <si>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</si>
  <si>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</si>
  <si>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</si>
  <si>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</si>
  <si>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</si>
  <si>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</si>
  <si>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</si>
  <si>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</si>
  <si>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</si>
  <si>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</si>
  <si>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</si>
  <si>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</si>
  <si>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</si>
  <si>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</si>
  <si>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</si>
  <si>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</si>
  <si>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</si>
  <si>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</si>
  <si>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</si>
  <si>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</si>
  <si>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</si>
  <si>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</si>
  <si>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</si>
  <si>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</si>
  <si>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</si>
  <si>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</si>
  <si>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</si>
  <si>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</si>
  <si>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</si>
  <si>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</si>
  <si>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</si>
  <si>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</si>
  <si>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</si>
  <si>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</si>
  <si>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</si>
  <si>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</si>
  <si>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</si>
  <si>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</si>
  <si>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</si>
  <si>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</si>
  <si>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</si>
  <si>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</si>
  <si>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</si>
  <si>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</si>
  <si>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</si>
  <si>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</si>
  <si>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</si>
  <si>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</si>
  <si>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</si>
  <si>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</si>
  <si>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</si>
  <si>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</si>
  <si>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</si>
  <si>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</si>
  <si>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</si>
  <si>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</si>
  <si>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</si>
  <si>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</si>
  <si>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</si>
  <si>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</si>
  <si>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</si>
  <si>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</si>
  <si>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</si>
  <si>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</si>
  <si>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</si>
  <si>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</si>
  <si>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</si>
  <si>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</si>
  <si>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</si>
  <si>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</si>
  <si>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</si>
  <si>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</si>
  <si>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</si>
  <si>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</si>
  <si>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</si>
  <si>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</si>
  <si>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</si>
  <si>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</si>
  <si>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</si>
  <si>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</si>
  <si>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</si>
  <si>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</si>
  <si>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</si>
  <si>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</si>
  <si>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</si>
  <si>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</si>
  <si>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</si>
  <si>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</si>
  <si>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</si>
  <si>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</si>
  <si>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</si>
  <si>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</si>
  <si>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</si>
  <si>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</si>
  <si>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</si>
  <si>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</si>
  <si>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</si>
  <si>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</si>
  <si>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</si>
  <si>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</si>
  <si>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</si>
  <si>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</si>
  <si>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</si>
  <si>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</si>
  <si>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</si>
  <si>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</si>
  <si>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</si>
  <si>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</si>
  <si>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</si>
  <si>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</si>
  <si>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</si>
  <si>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</si>
  <si>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</si>
  <si>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</si>
  <si>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</si>
  <si>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</si>
  <si>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</si>
  <si>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</si>
  <si>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</si>
  <si>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</si>
  <si>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</si>
  <si>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</si>
  <si>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</si>
  <si>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</si>
  <si>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</si>
  <si>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</si>
  <si>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</si>
  <si>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</si>
  <si>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</si>
  <si>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</si>
  <si>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</si>
  <si>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</si>
  <si>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</si>
  <si>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</si>
  <si>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</si>
  <si>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</si>
  <si>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</si>
  <si>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</si>
  <si>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</si>
  <si>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</si>
  <si>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</si>
  <si>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</si>
  <si>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</si>
  <si>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</si>
  <si>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</si>
  <si>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</si>
  <si>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</si>
  <si>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</si>
  <si>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</si>
  <si>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</si>
  <si>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</si>
  <si>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</si>
  <si>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</si>
  <si>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</si>
  <si>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</si>
  <si>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</si>
  <si>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</si>
  <si>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</si>
  <si>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</si>
  <si>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</si>
  <si>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</si>
  <si>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</si>
  <si>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</si>
  <si>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</si>
  <si>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</si>
  <si>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</si>
  <si>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</si>
  <si>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</si>
  <si>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</si>
  <si>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</si>
  <si>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</si>
  <si>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</si>
  <si>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</si>
  <si>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</si>
  <si>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</si>
  <si>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</si>
  <si>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</si>
  <si>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</si>
  <si>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</si>
  <si>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</si>
  <si>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</si>
  <si>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</si>
  <si>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</si>
  <si>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</si>
  <si>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</si>
  <si>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</si>
  <si>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</si>
  <si>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</si>
  <si>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</si>
  <si>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</si>
  <si>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</si>
  <si>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</si>
  <si>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</si>
  <si>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</si>
  <si>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</si>
  <si>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</si>
  <si>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</si>
  <si>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</si>
  <si>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</si>
  <si>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</si>
  <si>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</si>
  <si>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</si>
  <si>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</si>
  <si>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</si>
  <si>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</si>
  <si>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</si>
  <si>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</si>
  <si>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</si>
  <si>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</si>
  <si>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</si>
  <si>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</si>
  <si>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</si>
  <si>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</si>
  <si>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</si>
  <si>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</si>
  <si>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</si>
  <si>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</si>
  <si>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</si>
  <si>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</si>
  <si>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</si>
  <si>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</si>
  <si>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</si>
  <si>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</si>
  <si>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</si>
  <si>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</si>
  <si>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</si>
  <si>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</si>
  <si>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</si>
  <si>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</si>
  <si>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</si>
  <si>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</si>
  <si>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</si>
  <si>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</si>
  <si>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</si>
  <si>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</si>
  <si>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</si>
  <si>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</si>
  <si>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</si>
  <si>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</si>
  <si>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</si>
  <si>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</si>
  <si>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</si>
  <si>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</si>
  <si>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</si>
  <si>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</si>
  <si>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</si>
  <si>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</si>
  <si>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</si>
  <si>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</si>
  <si>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</si>
  <si>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</si>
  <si>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</si>
  <si>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</si>
  <si>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</si>
  <si>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</si>
  <si>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</si>
  <si>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</si>
  <si>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</si>
  <si>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</si>
  <si>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</si>
  <si>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</si>
  <si>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</si>
  <si>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</si>
  <si>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</si>
  <si>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</si>
  <si>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</si>
  <si>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</si>
  <si>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</si>
  <si>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</si>
  <si>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</si>
  <si>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</si>
  <si>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</si>
  <si>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</si>
  <si>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</si>
  <si>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</si>
  <si>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</si>
  <si>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</si>
  <si>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</si>
  <si>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</si>
  <si>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</si>
  <si>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</si>
  <si>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</si>
  <si>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</si>
  <si>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</si>
  <si>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</si>
  <si>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</si>
  <si>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</si>
  <si>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</si>
  <si>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</si>
  <si>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</si>
  <si>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</si>
  <si>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</si>
  <si>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</si>
  <si>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</si>
  <si>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</si>
  <si>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</si>
  <si>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</si>
  <si>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</si>
  <si>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</si>
  <si>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</si>
  <si>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</si>
  <si>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</si>
  <si>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</si>
  <si>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</si>
  <si>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</si>
  <si>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</si>
  <si>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</si>
  <si>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</si>
  <si>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</si>
  <si>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</si>
  <si>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</si>
  <si>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</si>
  <si>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</si>
  <si>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</si>
  <si>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</si>
  <si>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</si>
  <si>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</si>
  <si>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</si>
  <si>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</si>
  <si>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</si>
  <si>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</si>
  <si>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</si>
  <si>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</si>
  <si>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</si>
  <si>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</si>
  <si>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</si>
  <si>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</si>
  <si>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</si>
  <si>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</si>
  <si>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</si>
  <si>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</si>
  <si>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</si>
  <si>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</si>
  <si>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</si>
  <si>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</si>
  <si>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</si>
  <si>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</si>
  <si>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</si>
  <si>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</si>
  <si>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</si>
  <si>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</si>
  <si>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</si>
  <si>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</si>
  <si>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</si>
  <si>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</si>
  <si>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</si>
  <si>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</si>
  <si>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</si>
  <si>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</si>
  <si>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</si>
  <si>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</si>
  <si>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</si>
  <si>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</si>
  <si>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</si>
  <si>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</si>
  <si>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</si>
  <si>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</si>
  <si>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</si>
  <si>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</si>
  <si>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</si>
  <si>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</si>
  <si>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</si>
  <si>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</si>
  <si>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</si>
  <si>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</si>
  <si>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</si>
  <si>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</si>
  <si>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</si>
  <si>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</si>
  <si>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</si>
  <si>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</si>
  <si>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</si>
  <si>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</si>
  <si>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</si>
  <si>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</si>
  <si>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</si>
  <si>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</si>
  <si>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</si>
  <si>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</si>
  <si>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</si>
  <si>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</si>
  <si>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</si>
  <si>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</si>
  <si>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</si>
  <si>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</si>
  <si>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</si>
  <si>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</si>
  <si>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</si>
  <si>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</si>
  <si>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</si>
  <si>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</si>
  <si>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</si>
  <si>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</si>
  <si>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</si>
  <si>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</si>
  <si>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</si>
  <si>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</si>
  <si>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</si>
  <si>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</si>
  <si>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</si>
  <si>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</si>
  <si>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</si>
  <si>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</si>
  <si>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</si>
  <si>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</si>
  <si>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</si>
  <si>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</si>
  <si>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</si>
  <si>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</si>
  <si>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</si>
  <si>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</si>
  <si>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</si>
  <si>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</si>
  <si>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</si>
  <si>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</si>
  <si>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</si>
  <si>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</si>
  <si>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</si>
  <si>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</si>
  <si>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</si>
  <si>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</si>
  <si>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</si>
  <si>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</si>
  <si>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</si>
  <si>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</si>
  <si>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</si>
  <si>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</si>
  <si>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</si>
  <si>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</si>
  <si>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</si>
  <si>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</si>
  <si>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</si>
  <si>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</si>
  <si>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</si>
  <si>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</si>
  <si>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</si>
  <si>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</si>
  <si>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</si>
  <si>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</si>
  <si>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</si>
  <si>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</si>
  <si>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</si>
  <si>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</si>
  <si>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</si>
  <si>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</si>
  <si>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</si>
  <si>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</si>
  <si>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</si>
  <si>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</si>
  <si>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</si>
  <si>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</si>
  <si>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</si>
  <si>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</si>
  <si>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</si>
  <si>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</si>
  <si>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</si>
  <si>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</si>
  <si>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</si>
  <si>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</si>
  <si>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</si>
  <si>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</si>
  <si>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</si>
  <si>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</si>
  <si>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</si>
  <si>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</si>
  <si>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</si>
  <si>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</si>
  <si>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</si>
  <si>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</si>
  <si>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</si>
  <si>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</si>
  <si>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</si>
  <si>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</si>
  <si>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</si>
  <si>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</si>
  <si>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</si>
  <si>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</si>
  <si>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</si>
  <si>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</si>
  <si>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</si>
  <si>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</si>
  <si>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</si>
  <si>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</si>
  <si>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</si>
  <si>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</si>
  <si>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</si>
  <si>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</si>
  <si>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</si>
  <si>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</si>
  <si>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</si>
  <si>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</si>
  <si>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</si>
  <si>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</si>
  <si>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</si>
  <si>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</si>
  <si>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</si>
  <si>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</si>
  <si>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</si>
  <si>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</si>
  <si>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</si>
  <si>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</si>
  <si>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</si>
  <si>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</si>
  <si>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</si>
  <si>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</si>
  <si>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</si>
  <si>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</si>
  <si>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</si>
  <si>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</si>
  <si>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</si>
  <si>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</si>
  <si>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</si>
  <si>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</si>
  <si>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</si>
  <si>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</si>
  <si>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</si>
  <si>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</si>
  <si>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</si>
  <si>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</si>
  <si>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</si>
  <si>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</si>
  <si>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</si>
  <si>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</si>
  <si>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</si>
  <si>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</si>
  <si>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</si>
  <si>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</si>
  <si>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</si>
  <si>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</si>
  <si>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</si>
  <si>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</si>
  <si>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</si>
  <si>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</si>
  <si>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</si>
  <si>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</si>
  <si>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</si>
  <si>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</si>
  <si>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</si>
  <si>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</si>
  <si>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</si>
  <si>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</si>
  <si>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</si>
  <si>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</si>
  <si>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</si>
  <si>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</si>
  <si>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</si>
  <si>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</si>
  <si>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</si>
  <si>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</si>
  <si>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</si>
  <si>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</si>
  <si>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</si>
  <si>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</si>
  <si>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</si>
  <si>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</si>
  <si>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</si>
  <si>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</si>
  <si>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</si>
  <si>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</si>
  <si>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</si>
  <si>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</si>
  <si>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</si>
  <si>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</si>
  <si>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</si>
  <si>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</si>
  <si>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</si>
  <si>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</si>
  <si>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</si>
  <si>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</si>
  <si>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</si>
  <si>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</si>
  <si>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</si>
  <si>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</si>
  <si>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</si>
  <si>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</si>
  <si>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</si>
  <si>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</si>
  <si>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</si>
  <si>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</si>
  <si>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</si>
  <si>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</si>
  <si>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</si>
  <si>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</si>
  <si>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</si>
  <si>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</si>
  <si>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</si>
  <si>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</si>
  <si>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</si>
  <si>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</si>
  <si>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</si>
  <si>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</si>
  <si>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</si>
  <si>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</si>
  <si>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</si>
  <si>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</si>
  <si>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</si>
  <si>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</si>
  <si>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</si>
  <si>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</si>
  <si>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</si>
  <si>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</si>
  <si>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</si>
  <si>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</si>
  <si>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</si>
  <si>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</si>
  <si>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</si>
  <si>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</si>
  <si>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</si>
  <si>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</si>
  <si>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</si>
  <si>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</si>
  <si>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</si>
  <si>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</si>
  <si>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</si>
  <si>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</si>
  <si>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</si>
  <si>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</si>
  <si>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</si>
  <si>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</si>
  <si>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</si>
  <si>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</si>
  <si>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</si>
  <si>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</si>
  <si>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</si>
  <si>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</si>
  <si>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</si>
  <si>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</si>
  <si>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</si>
  <si>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</si>
  <si>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</si>
  <si>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</si>
  <si>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</si>
  <si>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</si>
  <si>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</si>
  <si>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</si>
  <si>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</si>
  <si>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</si>
  <si>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</si>
  <si>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</si>
  <si>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</si>
  <si>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</si>
  <si>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</si>
  <si>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</si>
  <si>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</si>
  <si>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</si>
  <si>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</si>
  <si>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</si>
  <si>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</si>
  <si>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</si>
  <si>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</si>
  <si>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</si>
  <si>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</si>
  <si>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</si>
  <si>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</si>
  <si>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</si>
  <si>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</si>
  <si>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</si>
  <si>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</si>
  <si>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</si>
  <si>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</si>
  <si>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</si>
  <si>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</si>
  <si>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</si>
  <si>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</si>
  <si>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</si>
  <si>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</si>
  <si>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</si>
  <si>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</si>
  <si>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</si>
  <si>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</si>
  <si>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</si>
  <si>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</si>
  <si>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</si>
  <si>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</si>
  <si>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</si>
  <si>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</si>
  <si>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</si>
  <si>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</si>
  <si>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</si>
  <si>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</si>
  <si>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</si>
  <si>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</si>
  <si>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</si>
  <si>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</si>
  <si>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</si>
  <si>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</si>
  <si>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</si>
  <si>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</si>
  <si>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</si>
  <si>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</si>
  <si>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</si>
  <si>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</si>
  <si>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</si>
  <si>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</si>
  <si>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</si>
  <si>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</si>
  <si>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</si>
  <si>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</si>
  <si>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</si>
  <si>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</si>
  <si>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</si>
  <si>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</si>
  <si>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</si>
  <si>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</si>
  <si>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</si>
  <si>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</si>
  <si>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</si>
  <si>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</si>
  <si>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</si>
  <si>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</si>
  <si>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</si>
  <si>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</si>
  <si>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</si>
  <si>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</si>
  <si>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</si>
  <si>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</si>
  <si>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</si>
  <si>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</si>
  <si>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</si>
  <si>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</si>
  <si>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</si>
  <si>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</si>
  <si>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</si>
  <si>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</si>
  <si>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</si>
  <si>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</si>
  <si>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</si>
  <si>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</si>
  <si>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</si>
  <si>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</si>
  <si>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</si>
  <si>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</si>
  <si>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</si>
  <si>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</si>
  <si>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</si>
  <si>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</si>
  <si>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</si>
  <si>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</si>
  <si>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</si>
  <si>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</si>
  <si>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</si>
  <si>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</si>
  <si>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</si>
  <si>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</si>
  <si>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</si>
  <si>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</si>
  <si>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</si>
  <si>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</si>
  <si>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</si>
  <si>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</si>
  <si>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</si>
  <si>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</si>
  <si>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</si>
  <si>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</si>
  <si>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</si>
  <si>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</si>
  <si>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</si>
  <si>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</si>
  <si>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</si>
  <si>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</si>
  <si>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</si>
  <si>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</si>
  <si>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</si>
  <si>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</si>
  <si>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</si>
  <si>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</si>
  <si>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</si>
  <si>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</si>
  <si>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</si>
  <si>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</si>
  <si>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</si>
  <si>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</si>
  <si>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</si>
  <si>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</si>
  <si>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</si>
  <si>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</si>
  <si>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</si>
  <si>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</si>
  <si>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</si>
  <si>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</si>
  <si>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</si>
  <si>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</si>
  <si>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</si>
  <si>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</si>
  <si>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</si>
  <si>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</si>
  <si>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</si>
  <si>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</si>
  <si>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</si>
  <si>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</si>
  <si>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</si>
  <si>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</si>
  <si>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</si>
  <si>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</si>
  <si>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</si>
  <si>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</si>
  <si>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</si>
  <si>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</si>
  <si>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</si>
  <si>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</si>
  <si>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</si>
  <si>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</si>
  <si>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</si>
  <si>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</si>
  <si>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</si>
  <si>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</si>
  <si>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</si>
  <si>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</si>
  <si>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</si>
  <si>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</si>
  <si>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</si>
  <si>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</si>
  <si>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</si>
  <si>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</si>
  <si>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</si>
  <si>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</si>
  <si>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</si>
  <si>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</si>
  <si>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</si>
  <si>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</si>
  <si>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</si>
  <si>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</si>
  <si>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</si>
  <si>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</si>
  <si>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</si>
  <si>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</si>
  <si>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</si>
  <si>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</si>
  <si>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</si>
  <si>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</si>
  <si>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</si>
  <si>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</si>
  <si>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</si>
  <si>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</si>
  <si>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</si>
  <si>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</si>
  <si>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</si>
  <si>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</si>
  <si>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</si>
  <si>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</si>
  <si>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</si>
  <si>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</si>
  <si>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</si>
  <si>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</si>
  <si>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</si>
  <si>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</si>
  <si>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</si>
  <si>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</si>
  <si>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</si>
  <si>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</si>
  <si>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</si>
  <si>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</si>
  <si>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</si>
  <si>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</si>
  <si>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</si>
  <si>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</si>
  <si>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</si>
  <si>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</si>
  <si>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</si>
  <si>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</si>
  <si>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</si>
  <si>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</si>
  <si>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</si>
  <si>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</si>
  <si>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</si>
  <si>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</si>
  <si>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</si>
  <si>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</si>
  <si>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</si>
  <si>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</si>
  <si>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</si>
  <si>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</si>
  <si>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</si>
  <si>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</si>
  <si>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</si>
  <si>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</si>
  <si>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</si>
  <si>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</si>
  <si>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</si>
  <si>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</si>
  <si>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</si>
  <si>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</si>
  <si>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</si>
  <si>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</si>
  <si>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</si>
  <si>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</si>
  <si>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</si>
  <si>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</si>
  <si>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</si>
  <si>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</si>
  <si>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</si>
  <si>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</si>
  <si>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</si>
  <si>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</si>
  <si>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</si>
  <si>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</si>
  <si>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</si>
  <si>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</si>
  <si>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</si>
  <si>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</si>
  <si>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</si>
  <si>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</si>
  <si>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</si>
  <si>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</si>
  <si>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</si>
  <si>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</si>
  <si>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</si>
  <si>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</si>
  <si>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</si>
  <si>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</si>
  <si>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</si>
  <si>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</si>
  <si>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</si>
  <si>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</si>
  <si>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</si>
  <si>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</si>
  <si>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</si>
  <si>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</si>
  <si>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</si>
  <si>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</si>
  <si>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</si>
  <si>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</si>
  <si>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</si>
  <si>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</si>
  <si>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</si>
  <si>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</si>
  <si>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</si>
  <si>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</si>
  <si>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</si>
  <si>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</si>
  <si>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</si>
  <si>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</si>
  <si>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</si>
  <si>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</si>
  <si>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</si>
  <si>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</si>
  <si>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</si>
  <si>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</si>
  <si>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</si>
  <si>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</si>
  <si>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</si>
  <si>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</si>
  <si>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</si>
  <si>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</si>
  <si>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</si>
  <si>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</si>
  <si>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</si>
  <si>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</si>
  <si>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</si>
  <si>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</si>
  <si>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</si>
  <si>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</si>
  <si>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</si>
  <si>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</si>
  <si>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</si>
  <si>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</si>
  <si>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</si>
  <si>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</si>
  <si>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</si>
  <si>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</si>
  <si>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</si>
  <si>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</si>
  <si>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</si>
  <si>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</si>
  <si>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</si>
  <si>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</si>
  <si>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</si>
  <si>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</si>
  <si>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</si>
  <si>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</si>
  <si>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</si>
  <si>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</si>
  <si>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</si>
  <si>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</si>
  <si>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</si>
  <si>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</si>
  <si>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</si>
  <si>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</si>
  <si>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</si>
  <si>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</si>
  <si>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</si>
  <si>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</si>
  <si>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</si>
  <si>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</si>
  <si>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</si>
  <si>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</si>
  <si>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</si>
  <si>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</si>
  <si>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</si>
  <si>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</si>
  <si>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</si>
  <si>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</si>
  <si>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</si>
  <si>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</si>
  <si>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</si>
  <si>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</si>
  <si>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</si>
  <si>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</si>
  <si>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</si>
  <si>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</si>
  <si>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</si>
  <si>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</si>
  <si>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</si>
  <si>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</si>
  <si>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</si>
  <si>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</si>
  <si>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</si>
  <si>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</si>
  <si>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</si>
  <si>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</si>
  <si>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</si>
  <si>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</si>
  <si>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</si>
  <si>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</si>
  <si>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</si>
  <si>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</si>
  <si>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</si>
  <si>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</si>
  <si>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</si>
  <si>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</si>
  <si>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</si>
  <si>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</si>
  <si>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</si>
  <si>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</si>
  <si>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</si>
  <si>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</si>
  <si>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</si>
  <si>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</si>
  <si>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</si>
  <si>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</si>
  <si>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</si>
  <si>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</si>
  <si>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</si>
  <si>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</si>
  <si>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</si>
  <si>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</si>
  <si>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</si>
  <si>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</si>
  <si>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</si>
  <si>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</si>
  <si>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</si>
  <si>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</si>
  <si>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</si>
  <si>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</si>
  <si>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</si>
  <si>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</si>
  <si>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</si>
  <si>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</si>
  <si>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</si>
  <si>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</si>
  <si>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</si>
  <si>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</si>
  <si>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</si>
  <si>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</si>
  <si>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</si>
  <si>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</si>
  <si>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</si>
  <si>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</si>
  <si>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</si>
  <si>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</si>
  <si>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</si>
  <si>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</si>
  <si>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</si>
  <si>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</si>
  <si>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</si>
  <si>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</si>
  <si>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</si>
  <si>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</si>
  <si>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</si>
  <si>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</si>
  <si>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</si>
  <si>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</si>
  <si>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</si>
  <si>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</si>
  <si>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</si>
  <si>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</si>
  <si>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</si>
  <si>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</si>
  <si>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</si>
  <si>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</si>
  <si>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</si>
  <si>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</si>
  <si>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</si>
  <si>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</si>
  <si>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</si>
  <si>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</si>
  <si>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</si>
  <si>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</si>
  <si>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</si>
  <si>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</si>
  <si>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</si>
  <si>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</si>
  <si>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</si>
  <si>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</si>
  <si>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</si>
  <si>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</si>
  <si>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</si>
  <si>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</si>
  <si>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</si>
  <si>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</si>
  <si>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</si>
  <si>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</si>
  <si>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</si>
  <si>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</si>
  <si>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</si>
  <si>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</si>
  <si>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</si>
  <si>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</si>
  <si>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</si>
  <si>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</si>
  <si>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</si>
  <si>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</si>
  <si>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</si>
  <si>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</si>
  <si>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</si>
  <si>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</si>
  <si>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</si>
  <si>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</si>
  <si>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</si>
  <si>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</si>
  <si>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</si>
  <si>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</si>
  <si>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</si>
  <si>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</si>
  <si>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</si>
  <si>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</si>
  <si>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</si>
  <si>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</si>
  <si>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</si>
  <si>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</si>
  <si>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</si>
  <si>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</si>
  <si>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</si>
  <si>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</si>
  <si>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</si>
  <si>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</si>
  <si>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</si>
  <si>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</si>
  <si>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</si>
  <si>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</si>
  <si>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</si>
  <si>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</si>
  <si>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</si>
  <si>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</si>
  <si>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</si>
  <si>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</si>
  <si>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</si>
  <si>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</si>
  <si>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</si>
  <si>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</si>
  <si>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</si>
  <si>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</si>
  <si>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</si>
  <si>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</si>
  <si>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</si>
  <si>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</si>
  <si>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</si>
  <si>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</si>
  <si>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</si>
  <si>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</si>
  <si>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</si>
  <si>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</si>
  <si>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</si>
  <si>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</si>
  <si>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</si>
  <si>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</si>
  <si>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</si>
  <si>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</si>
  <si>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</si>
  <si>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</si>
  <si>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</si>
  <si>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</si>
  <si>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</si>
  <si>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</si>
  <si>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</si>
  <si>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</si>
  <si>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</si>
  <si>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</si>
  <si>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</si>
  <si>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</si>
  <si>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</si>
  <si>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</si>
  <si>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</si>
  <si>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</si>
  <si>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</si>
  <si>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</si>
  <si>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</si>
  <si>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</si>
  <si>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</si>
  <si>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</si>
  <si>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</si>
  <si>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</si>
  <si>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</si>
  <si>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</si>
  <si>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</si>
  <si>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</si>
  <si>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</si>
  <si>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</si>
  <si>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</si>
  <si>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</si>
  <si>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</si>
  <si>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</si>
  <si>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</si>
  <si>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</si>
  <si>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</si>
  <si>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</si>
  <si>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</si>
  <si>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</si>
  <si>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</si>
  <si>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</si>
  <si>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</si>
  <si>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</si>
  <si>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</si>
  <si>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</si>
  <si>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</si>
  <si>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</si>
  <si>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</si>
  <si>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</si>
  <si>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</si>
  <si>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</si>
  <si>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</si>
  <si>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</si>
  <si>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</si>
  <si>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</si>
  <si>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</si>
  <si>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</si>
  <si>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</si>
  <si>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</si>
  <si>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</si>
  <si>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</si>
  <si>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</si>
  <si>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</si>
  <si>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</si>
  <si>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</si>
  <si>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</si>
  <si>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</si>
  <si>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</si>
  <si>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</si>
  <si>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</si>
  <si>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</si>
  <si>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</si>
  <si>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</si>
  <si>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</si>
  <si>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</si>
  <si>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</si>
  <si>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</si>
  <si>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</si>
  <si>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</si>
  <si>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</si>
  <si>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</si>
  <si>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</si>
  <si>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</si>
  <si>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</si>
  <si>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</si>
  <si>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</si>
  <si>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</si>
  <si>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</si>
  <si>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</si>
  <si>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</si>
  <si>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</si>
  <si>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</si>
  <si>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</si>
  <si>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</si>
  <si>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</si>
  <si>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</si>
  <si>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</si>
  <si>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</si>
  <si>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</si>
  <si>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</si>
  <si>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</si>
  <si>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</si>
  <si>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</si>
  <si>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</si>
  <si>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</si>
  <si>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</si>
  <si>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</si>
  <si>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</si>
  <si>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</si>
  <si>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</si>
  <si>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</si>
  <si>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</si>
  <si>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</si>
  <si>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</si>
  <si>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</si>
  <si>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</si>
  <si>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</si>
  <si>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</si>
  <si>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</si>
  <si>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</si>
  <si>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</si>
  <si>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</si>
  <si>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</si>
  <si>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</si>
  <si>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</si>
  <si>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</si>
  <si>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</si>
  <si>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</si>
  <si>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</si>
  <si>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</si>
  <si>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</si>
  <si>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</si>
  <si>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</si>
  <si>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</si>
  <si>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</si>
  <si>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</si>
  <si>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</si>
  <si>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</si>
  <si>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</si>
  <si>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</si>
  <si>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</si>
  <si>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</si>
  <si>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</si>
  <si>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</si>
  <si>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</si>
  <si>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</si>
  <si>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</si>
  <si>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</si>
  <si>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</si>
  <si>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</si>
  <si>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</si>
  <si>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</si>
  <si>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</si>
  <si>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</si>
  <si>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</si>
  <si>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</si>
  <si>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</si>
  <si>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</si>
  <si>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</si>
  <si>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</si>
  <si>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</si>
  <si>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</si>
  <si>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</si>
  <si>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</si>
  <si>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</si>
  <si>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</si>
  <si>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</si>
  <si>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</si>
  <si>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</si>
  <si>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</si>
  <si>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</si>
  <si>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</si>
  <si>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</si>
  <si>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</si>
  <si>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</si>
  <si>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</si>
  <si>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</si>
  <si>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</si>
  <si>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</si>
  <si>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</si>
  <si>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</si>
  <si>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</si>
  <si>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</si>
  <si>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</si>
  <si>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</si>
  <si>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</si>
  <si>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</si>
  <si>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</si>
  <si>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</si>
  <si>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</si>
  <si>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</si>
  <si>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</si>
  <si>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</si>
  <si>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</si>
  <si>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</si>
  <si>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</si>
  <si>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</si>
  <si>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</si>
  <si>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</si>
  <si>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</si>
  <si>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</si>
  <si>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</si>
  <si>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</si>
  <si>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</si>
  <si>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</si>
  <si>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</si>
  <si>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</si>
  <si>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</si>
  <si>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</si>
  <si>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</si>
  <si>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</si>
  <si>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</si>
  <si>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</si>
  <si>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</si>
  <si>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</si>
  <si>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</si>
  <si>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</si>
  <si>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</si>
  <si>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</si>
  <si>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</si>
  <si>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</si>
  <si>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</si>
  <si>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</si>
  <si>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</si>
  <si>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</si>
  <si>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</si>
  <si>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</si>
  <si>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</si>
  <si>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</si>
  <si>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</si>
  <si>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</si>
  <si>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</si>
  <si>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</si>
  <si>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</si>
  <si>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</si>
  <si>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</si>
  <si>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</si>
  <si>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</si>
  <si>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</si>
  <si>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</si>
  <si>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</si>
  <si>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</si>
  <si>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</si>
  <si>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</si>
  <si>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</si>
  <si>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</si>
  <si>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</si>
  <si>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</si>
  <si>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</si>
  <si>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</si>
  <si>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</si>
  <si>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</si>
  <si>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</si>
  <si>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</si>
  <si>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</si>
  <si>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</si>
  <si>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</si>
  <si>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</si>
  <si>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</si>
  <si>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</si>
  <si>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</si>
  <si>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</si>
  <si>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</si>
  <si>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</si>
  <si>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</si>
  <si>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</si>
  <si>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</si>
  <si>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</si>
  <si>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</si>
  <si>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</si>
  <si>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</si>
  <si>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</si>
  <si>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</si>
  <si>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</si>
  <si>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</si>
  <si>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</si>
  <si>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</si>
  <si>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</si>
  <si>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</si>
  <si>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</si>
  <si>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</si>
  <si>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</si>
  <si>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</si>
  <si>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</si>
  <si>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</si>
  <si>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</si>
  <si>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</si>
  <si>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</si>
  <si>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</si>
  <si>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</si>
  <si>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</si>
  <si>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</si>
  <si>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</si>
  <si>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</si>
  <si>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</si>
  <si>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</si>
  <si>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</si>
  <si>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</si>
  <si>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</si>
  <si>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</si>
  <si>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</si>
  <si>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</si>
  <si>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</si>
  <si>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</si>
  <si>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</si>
  <si>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</si>
  <si>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</si>
  <si>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</si>
  <si>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</si>
  <si>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</si>
  <si>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</si>
  <si>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</si>
  <si>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</si>
  <si>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</si>
  <si>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</si>
  <si>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</si>
  <si>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</si>
  <si>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</si>
  <si>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</si>
  <si>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</si>
  <si>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</si>
  <si>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</si>
  <si>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</si>
  <si>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</si>
  <si>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</si>
  <si>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</si>
  <si>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</si>
  <si>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</si>
  <si>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</si>
  <si>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</si>
  <si>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</si>
  <si>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</si>
  <si>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</si>
  <si>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</si>
  <si>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</si>
  <si>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</si>
  <si>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</si>
  <si>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</si>
  <si>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</si>
  <si>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</si>
  <si>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</si>
  <si>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</si>
  <si>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</si>
  <si>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</si>
  <si>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</si>
  <si>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</si>
  <si>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</si>
  <si>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</si>
  <si>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</si>
  <si>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</si>
  <si>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</si>
  <si>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</si>
  <si>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</si>
  <si>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</si>
  <si>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</si>
  <si>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</si>
  <si>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</si>
  <si>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</si>
  <si>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</si>
  <si>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</si>
  <si>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</si>
  <si>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</si>
  <si>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</si>
  <si>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</si>
  <si>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</si>
  <si>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</si>
  <si>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</si>
  <si>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</si>
  <si>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</si>
  <si>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</si>
  <si>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</si>
  <si>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</si>
  <si>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</si>
  <si>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</si>
  <si>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</si>
  <si>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</si>
  <si>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</si>
  <si>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</si>
  <si>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</si>
  <si>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</si>
  <si>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</si>
  <si>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</si>
  <si>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</si>
  <si>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</si>
  <si>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</si>
  <si>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</si>
  <si>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</si>
  <si>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</si>
  <si>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</si>
  <si>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</si>
  <si>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</si>
  <si>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</si>
  <si>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</si>
  <si>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</si>
  <si>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</si>
  <si>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</si>
  <si>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</si>
  <si>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</si>
  <si>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</si>
  <si>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</si>
  <si>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</si>
  <si>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</si>
  <si>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</si>
  <si>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</si>
  <si>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</si>
  <si>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</si>
  <si>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</si>
  <si>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</si>
  <si>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</si>
  <si>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</si>
  <si>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</si>
  <si>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</si>
  <si>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</si>
  <si>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</si>
  <si>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</si>
  <si>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</si>
  <si>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</si>
  <si>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</si>
  <si>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</si>
  <si>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</si>
  <si>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</si>
  <si>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</si>
  <si>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</si>
  <si>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</si>
  <si>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</si>
  <si>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</si>
  <si>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</si>
  <si>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</si>
  <si>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</si>
  <si>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</si>
  <si>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</si>
  <si>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</si>
  <si>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</si>
  <si>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</si>
  <si>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</si>
  <si>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</si>
  <si>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</si>
  <si>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</si>
  <si>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</si>
  <si>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</si>
  <si>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</si>
  <si>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</si>
  <si>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</si>
  <si>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</si>
  <si>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</si>
  <si>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</si>
  <si>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</si>
  <si>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</si>
  <si>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</si>
  <si>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</si>
  <si>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</si>
  <si>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</si>
  <si>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</si>
  <si>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</si>
  <si>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</si>
  <si>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</si>
  <si>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</si>
  <si>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</si>
  <si>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</si>
  <si>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</si>
  <si>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</si>
  <si>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</si>
  <si>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</si>
  <si>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</si>
  <si>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</si>
  <si>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</si>
  <si>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</si>
  <si>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</si>
  <si>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</si>
  <si>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</si>
  <si>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</si>
  <si>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</si>
  <si>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</si>
  <si>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</si>
  <si>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</si>
  <si>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</si>
  <si>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</si>
  <si>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</si>
  <si>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</si>
  <si>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</si>
  <si>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</si>
  <si>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</si>
  <si>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</si>
  <si>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</si>
  <si>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</si>
  <si>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</si>
  <si>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</si>
  <si>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</si>
  <si>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</si>
  <si>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</si>
  <si>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</si>
  <si>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</si>
  <si>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</si>
  <si>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</si>
  <si>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</si>
  <si>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</si>
  <si>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</si>
  <si>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</si>
  <si>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</si>
  <si>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</si>
  <si>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</si>
  <si>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</si>
  <si>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</si>
  <si>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</si>
  <si>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</si>
  <si>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</si>
  <si>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</si>
  <si>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</si>
  <si>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</si>
  <si>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</si>
  <si>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</si>
  <si>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</si>
  <si>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</si>
  <si>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</si>
  <si>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</si>
  <si>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</si>
  <si>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</si>
  <si>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</si>
  <si>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</si>
  <si>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</si>
  <si>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</si>
  <si>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</si>
  <si>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</si>
  <si>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</si>
  <si>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</si>
  <si>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</si>
  <si>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</si>
  <si>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</si>
  <si>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</si>
  <si>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</si>
  <si>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</si>
  <si>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</si>
  <si>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</si>
  <si>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</si>
  <si>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</si>
  <si>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</si>
  <si>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</si>
  <si>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</si>
  <si>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</si>
  <si>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</si>
  <si>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</si>
  <si>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</si>
  <si>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</si>
  <si>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</si>
  <si>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</si>
  <si>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</si>
  <si>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</si>
  <si>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</si>
  <si>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</si>
  <si>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</si>
  <si>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</si>
  <si>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</si>
  <si>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</si>
  <si>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</si>
  <si>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</si>
  <si>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</si>
  <si>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</si>
  <si>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</si>
  <si>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</si>
  <si>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</si>
  <si>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</si>
  <si>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</si>
  <si>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</si>
  <si>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</si>
  <si>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</si>
  <si>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</si>
  <si>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</si>
  <si>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</si>
  <si>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</si>
  <si>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</si>
  <si>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</si>
  <si>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</si>
  <si>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</si>
  <si>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</si>
  <si>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</si>
  <si>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</si>
  <si>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</si>
  <si>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</si>
  <si>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</si>
  <si>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</si>
  <si>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</si>
  <si>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</si>
  <si>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</si>
  <si>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</si>
  <si>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</si>
  <si>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</si>
  <si>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</si>
  <si>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</si>
  <si>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</si>
  <si>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</si>
  <si>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</si>
  <si>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</si>
  <si>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</si>
  <si>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</si>
  <si>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</si>
  <si>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</si>
  <si>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</si>
  <si>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</si>
  <si>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</si>
  <si>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</si>
  <si>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</si>
  <si>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</si>
  <si>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</si>
  <si>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</si>
  <si>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</si>
  <si>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</si>
  <si>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</si>
  <si>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</si>
  <si>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</si>
  <si>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</si>
  <si>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</si>
  <si>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</si>
  <si>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</si>
  <si>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</si>
  <si>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</si>
  <si>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</si>
  <si>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</si>
  <si>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</si>
  <si>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</si>
  <si>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</si>
  <si>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</si>
  <si>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</si>
  <si>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</si>
  <si>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</si>
  <si>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</si>
  <si>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</si>
  <si>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</si>
  <si>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</si>
  <si>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</si>
  <si>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</si>
  <si>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</si>
  <si>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</si>
  <si>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</si>
  <si>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</si>
  <si>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</si>
  <si>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</si>
  <si>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</si>
  <si>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</si>
  <si>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</si>
  <si>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</si>
  <si>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</si>
  <si>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</si>
  <si>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</si>
  <si>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</si>
  <si>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</si>
  <si>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</si>
  <si>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</si>
  <si>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</si>
  <si>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</si>
  <si>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</si>
  <si>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</si>
  <si>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</si>
  <si>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</si>
  <si>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</si>
  <si>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</si>
  <si>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</si>
  <si>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</si>
  <si>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</si>
  <si>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</si>
  <si>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</si>
  <si>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</si>
  <si>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</si>
  <si>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</si>
  <si>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</si>
  <si>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</si>
  <si>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</si>
  <si>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</si>
  <si>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</si>
  <si>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</si>
  <si>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</si>
  <si>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</si>
  <si>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</si>
  <si>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</si>
  <si>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</si>
  <si>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</si>
  <si>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</si>
  <si>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</si>
  <si>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</si>
  <si>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</si>
  <si>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</si>
  <si>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</si>
  <si>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</si>
  <si>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</si>
  <si>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</si>
  <si>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</si>
  <si>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</si>
  <si>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</si>
  <si>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</si>
  <si>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</si>
  <si>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</si>
  <si>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</si>
  <si>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</si>
  <si>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</si>
  <si>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</si>
  <si>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</si>
  <si>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</si>
  <si>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</si>
  <si>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</si>
  <si>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</si>
  <si>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</si>
  <si>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</si>
  <si>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</si>
  <si>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</si>
  <si>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</si>
  <si>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</si>
  <si>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</si>
  <si>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</si>
  <si>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</si>
  <si>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</si>
  <si>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</si>
  <si>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</si>
  <si>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</si>
  <si>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</si>
  <si>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</si>
  <si>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</si>
  <si>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</si>
  <si>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</si>
  <si>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</si>
  <si>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</si>
  <si>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</si>
  <si>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</si>
  <si>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</si>
  <si>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</si>
  <si>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</si>
  <si>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</si>
  <si>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</si>
  <si>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</si>
  <si>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</si>
  <si>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</si>
  <si>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</si>
  <si>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</si>
  <si>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</si>
  <si>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</si>
  <si>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</si>
  <si>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</si>
  <si>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</si>
  <si>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</si>
  <si>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</si>
  <si>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</si>
  <si>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</si>
  <si>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</si>
  <si>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</si>
  <si>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</si>
  <si>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</si>
  <si>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</si>
  <si>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</si>
  <si>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</si>
  <si>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</si>
  <si>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</si>
  <si>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</si>
  <si>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</si>
  <si>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</si>
  <si>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</si>
  <si>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</si>
  <si>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</si>
  <si>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</si>
  <si>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</si>
  <si>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</si>
  <si>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</si>
  <si>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</si>
  <si>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</si>
  <si>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</si>
  <si>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</si>
  <si>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</si>
  <si>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</si>
  <si>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</si>
  <si>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</si>
  <si>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</si>
  <si>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</si>
  <si>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</si>
  <si>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</si>
  <si>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</si>
  <si>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</si>
  <si>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</si>
  <si>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</si>
  <si>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</si>
  <si>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</si>
  <si>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</si>
  <si>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</si>
  <si>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</si>
  <si>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</si>
  <si>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</si>
  <si>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</si>
  <si>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</si>
  <si>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</si>
  <si>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</si>
  <si>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</si>
  <si>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</si>
  <si>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</si>
  <si>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</si>
  <si>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</si>
  <si>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</si>
  <si>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</si>
  <si>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</si>
  <si>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</si>
  <si>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</si>
  <si>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</si>
  <si>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</si>
  <si>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</si>
  <si>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</si>
  <si>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</si>
  <si>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</si>
  <si>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</si>
  <si>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</si>
  <si>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</si>
  <si>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</si>
  <si>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</si>
  <si>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</si>
  <si>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</si>
  <si>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</si>
  <si>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</si>
  <si>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</si>
  <si>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</si>
  <si>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</si>
  <si>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</si>
  <si>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</si>
  <si>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</si>
  <si>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</si>
  <si>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</si>
  <si>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</si>
  <si>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</si>
  <si>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</si>
  <si>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</si>
  <si>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</si>
  <si>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</si>
  <si>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</si>
  <si>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</si>
  <si>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</si>
  <si>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</si>
  <si>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</si>
  <si>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</si>
  <si>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</si>
  <si>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</si>
  <si>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</si>
  <si>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</si>
  <si>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</si>
  <si>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</si>
  <si>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</si>
  <si>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</si>
  <si>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</si>
  <si>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</si>
  <si>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</si>
  <si>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</si>
  <si>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</si>
  <si>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</si>
  <si>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</si>
  <si>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</si>
  <si>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</si>
  <si>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</si>
  <si>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</si>
  <si>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</si>
  <si>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</si>
  <si>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</si>
  <si>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</si>
  <si>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</si>
  <si>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</si>
  <si>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</si>
  <si>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</si>
  <si>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</si>
  <si>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</si>
  <si>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</si>
  <si>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</si>
  <si>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</si>
  <si>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</si>
  <si>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</si>
  <si>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</si>
  <si>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</si>
  <si>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</si>
  <si>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</si>
  <si>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</si>
  <si>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</si>
  <si>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</si>
  <si>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</si>
  <si>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</si>
  <si>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</si>
  <si>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</si>
  <si>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</si>
  <si>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</si>
  <si>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</si>
  <si>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</si>
  <si>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</si>
  <si>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</si>
  <si>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</si>
  <si>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</si>
  <si>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</si>
  <si>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</si>
  <si>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</si>
  <si>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</si>
  <si>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</si>
  <si>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</si>
  <si>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</si>
  <si>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</si>
  <si>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</si>
  <si>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</si>
  <si>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</si>
  <si>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</si>
  <si>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</si>
  <si>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</si>
  <si>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</si>
  <si>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</si>
  <si>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</si>
  <si>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</si>
  <si>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</si>
  <si>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</si>
  <si>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</si>
  <si>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</si>
  <si>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</si>
  <si>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</si>
  <si>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</si>
  <si>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</si>
  <si>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</si>
  <si>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</si>
  <si>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</si>
  <si>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</si>
  <si>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</si>
  <si>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</si>
  <si>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</si>
  <si>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</si>
  <si>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</si>
  <si>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</si>
  <si>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</si>
  <si>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</si>
  <si>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</si>
  <si>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</si>
  <si>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</si>
  <si>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</si>
  <si>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</si>
  <si>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</si>
  <si>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</si>
  <si>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</si>
  <si>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</si>
  <si>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</si>
  <si>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</si>
  <si>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</si>
  <si>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</si>
  <si>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</si>
  <si>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</si>
  <si>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</si>
  <si>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</si>
  <si>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</si>
  <si>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</si>
  <si>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</si>
  <si>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</si>
  <si>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</si>
  <si>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</si>
  <si>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</si>
  <si>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</si>
  <si>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</si>
  <si>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</si>
  <si>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</si>
  <si>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</si>
  <si>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</si>
  <si>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</si>
  <si>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</si>
  <si>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</si>
  <si>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</si>
  <si>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</si>
  <si>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</si>
  <si>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</si>
  <si>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</si>
  <si>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</si>
  <si>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</si>
  <si>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</si>
  <si>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</si>
  <si>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</si>
  <si>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</si>
  <si>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</si>
  <si>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</si>
  <si>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</si>
  <si>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</si>
  <si>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</si>
  <si>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</si>
  <si>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</si>
  <si>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</si>
  <si>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</si>
  <si>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</si>
  <si>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</si>
  <si>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</si>
  <si>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</si>
  <si>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</si>
  <si>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</si>
  <si>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</si>
  <si>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</si>
  <si>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</si>
  <si>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</si>
  <si>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</si>
  <si>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</si>
  <si>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</si>
  <si>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</si>
  <si>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</si>
  <si>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</si>
  <si>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</si>
  <si>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</si>
  <si>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</si>
  <si>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</si>
  <si>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</si>
  <si>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</si>
  <si>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</si>
  <si>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</si>
  <si>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</si>
  <si>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</si>
  <si>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</si>
  <si>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</si>
  <si>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</si>
  <si>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</si>
  <si>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</si>
  <si>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</si>
  <si>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</si>
  <si>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</si>
  <si>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</si>
  <si>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</si>
  <si>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</si>
  <si>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</si>
  <si>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</si>
  <si>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</si>
  <si>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</si>
  <si>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</si>
  <si>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</si>
  <si>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</si>
  <si>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</si>
  <si>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</si>
  <si>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</si>
  <si>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</si>
  <si>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</si>
  <si>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</si>
  <si>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</si>
  <si>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</si>
  <si>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</si>
  <si>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</si>
  <si>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</si>
  <si>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</si>
  <si>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</si>
  <si>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</si>
  <si>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</si>
  <si>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</si>
  <si>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</si>
  <si>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</si>
  <si>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</si>
  <si>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</si>
  <si>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</si>
  <si>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</si>
  <si>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</si>
  <si>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</si>
  <si>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</si>
  <si>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</si>
  <si>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</si>
  <si>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</si>
  <si>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</si>
  <si>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</si>
  <si>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</si>
  <si>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</si>
  <si>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</si>
  <si>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</si>
  <si>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</si>
  <si>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</si>
  <si>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</si>
  <si>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</si>
  <si>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</si>
  <si>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</si>
  <si>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</si>
  <si>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</si>
  <si>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</si>
  <si>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</si>
  <si>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</si>
  <si>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</si>
  <si>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</si>
  <si>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</si>
  <si>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</si>
  <si>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</si>
  <si>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</si>
  <si>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</si>
  <si>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</si>
  <si>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</si>
  <si>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</si>
  <si>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</si>
  <si>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</si>
  <si>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</si>
  <si>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</si>
  <si>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</si>
  <si>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</si>
  <si>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</si>
  <si>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</si>
  <si>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</si>
  <si>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</si>
  <si>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</si>
  <si>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</si>
  <si>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</si>
  <si>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</si>
  <si>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</si>
  <si>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</si>
  <si>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</si>
  <si>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</si>
  <si>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</si>
  <si>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</si>
  <si>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</si>
  <si>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</si>
  <si>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</si>
  <si>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</si>
  <si>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</si>
  <si>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</si>
  <si>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</si>
  <si>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</si>
  <si>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</si>
  <si>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</si>
  <si>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</si>
  <si>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</si>
  <si>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</si>
  <si>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</si>
  <si>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</si>
  <si>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</si>
  <si>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</si>
  <si>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</si>
  <si>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</si>
  <si>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</si>
  <si>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</si>
  <si>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</si>
  <si>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</si>
  <si>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</si>
  <si>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</si>
  <si>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</si>
  <si>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</si>
  <si>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</si>
  <si>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</si>
  <si>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</si>
  <si>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</si>
  <si>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</si>
  <si>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</si>
  <si>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</si>
  <si>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</si>
  <si>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</si>
  <si>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</si>
  <si>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</si>
  <si>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</si>
  <si>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</si>
  <si>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</si>
  <si>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</si>
  <si>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</si>
  <si>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</si>
  <si>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</si>
  <si>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</si>
  <si>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</si>
  <si>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</si>
  <si>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</si>
  <si>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</si>
  <si>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</si>
  <si>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</si>
  <si>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</si>
  <si>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</si>
  <si>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</si>
  <si>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</si>
  <si>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</si>
  <si>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</si>
  <si>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</si>
  <si>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</si>
  <si>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</si>
  <si>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</si>
  <si>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</si>
  <si>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</si>
  <si>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</si>
  <si>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</si>
  <si>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</si>
  <si>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</si>
  <si>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</si>
  <si>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</si>
  <si>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</si>
  <si>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</si>
  <si>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</si>
  <si>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</si>
  <si>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</si>
  <si>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</si>
  <si>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</si>
  <si>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</si>
  <si>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</si>
  <si>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</si>
  <si>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</si>
  <si>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</si>
  <si>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</si>
  <si>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</si>
  <si>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</si>
  <si>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</si>
  <si>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</si>
  <si>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</si>
  <si>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</si>
  <si>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</si>
  <si>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</si>
  <si>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</si>
  <si>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</si>
  <si>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</si>
  <si>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</si>
  <si>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</si>
  <si>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</si>
  <si>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</si>
  <si>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</si>
  <si>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</si>
  <si>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</si>
  <si>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</si>
  <si>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</si>
  <si>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</si>
  <si>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</si>
  <si>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</si>
  <si>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</si>
  <si>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</si>
  <si>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</si>
  <si>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</si>
  <si>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</si>
  <si>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</si>
  <si>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</si>
  <si>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</si>
  <si>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</si>
  <si>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</si>
  <si>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</si>
  <si>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</si>
  <si>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</si>
  <si>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</si>
  <si>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</si>
  <si>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</si>
  <si>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</si>
  <si>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</si>
  <si>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</si>
  <si>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</si>
  <si>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</si>
  <si>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</si>
  <si>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</si>
  <si>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</si>
  <si>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</si>
  <si>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</si>
  <si>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</si>
  <si>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</si>
  <si>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</si>
  <si>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</si>
  <si>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</si>
  <si>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</si>
  <si>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</si>
  <si>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</si>
  <si>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</si>
  <si>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</si>
  <si>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</si>
  <si>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</si>
  <si>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</si>
  <si>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</si>
  <si>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</si>
  <si>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</si>
  <si>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</si>
  <si>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</si>
  <si>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</si>
  <si>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</si>
  <si>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</si>
  <si>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</si>
  <si>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</si>
  <si>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</si>
  <si>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</si>
  <si>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</si>
  <si>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</si>
  <si>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</si>
  <si>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</si>
  <si>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</si>
  <si>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</si>
  <si>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</si>
  <si>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</si>
  <si>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</si>
  <si>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</si>
  <si>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</si>
  <si>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</si>
  <si>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</si>
  <si>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</si>
  <si>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</si>
  <si>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</si>
  <si>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</si>
  <si>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</si>
  <si>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</si>
  <si>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</si>
  <si>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</si>
  <si>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</si>
  <si>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</si>
  <si>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</si>
  <si>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</si>
  <si>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</si>
  <si>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</si>
  <si>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</si>
  <si>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</si>
  <si>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</si>
  <si>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</si>
  <si>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</si>
  <si>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</si>
  <si>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</si>
  <si>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</si>
  <si>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</si>
  <si>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</si>
  <si>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</si>
  <si>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</si>
  <si>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</si>
  <si>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</si>
  <si>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</si>
  <si>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</si>
  <si>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</si>
  <si>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</si>
  <si>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</si>
  <si>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</si>
  <si>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</si>
  <si>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</si>
  <si>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</si>
  <si>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</si>
  <si>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</si>
  <si>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</si>
  <si>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</si>
  <si>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</si>
  <si>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</si>
  <si>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</si>
  <si>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</si>
  <si>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</si>
  <si>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</si>
  <si>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</si>
  <si>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</si>
  <si>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</si>
  <si>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</si>
  <si>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</si>
  <si>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</si>
  <si>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</si>
  <si>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</si>
  <si>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</si>
  <si>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</si>
  <si>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</si>
  <si>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</si>
  <si>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</si>
  <si>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</si>
  <si>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</si>
  <si>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</si>
  <si>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</si>
  <si>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</si>
  <si>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</si>
  <si>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</si>
  <si>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</si>
  <si>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</si>
  <si>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</si>
  <si>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</si>
  <si>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</si>
  <si>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</si>
  <si>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</si>
  <si>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</si>
  <si>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</si>
  <si>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</si>
  <si>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</si>
  <si>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</si>
  <si>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</si>
  <si>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</si>
  <si>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</si>
  <si>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</si>
  <si>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</si>
  <si>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</si>
  <si>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</si>
  <si>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</si>
  <si>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</si>
  <si>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</si>
  <si>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</si>
  <si>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</si>
  <si>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</si>
  <si>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</si>
  <si>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</si>
  <si>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</si>
  <si>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</si>
  <si>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</si>
  <si>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</si>
  <si>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</si>
  <si>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</si>
  <si>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</si>
  <si>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</si>
  <si>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</si>
  <si>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</si>
  <si>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</si>
  <si>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</si>
  <si>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</si>
  <si>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</si>
  <si>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</si>
  <si>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</si>
  <si>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</si>
  <si>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</si>
  <si>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</si>
  <si>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</si>
  <si>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</si>
  <si>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</si>
  <si>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</si>
  <si>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</si>
  <si>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</si>
  <si>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</si>
  <si>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</si>
  <si>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</si>
  <si>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</si>
  <si>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</si>
  <si>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</si>
  <si>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</si>
  <si>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</si>
  <si>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</si>
  <si>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</si>
  <si>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</si>
  <si>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</si>
  <si>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</si>
  <si>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</si>
  <si>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</si>
  <si>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</si>
  <si>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</si>
  <si>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</si>
  <si>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</si>
  <si>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</si>
  <si>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</si>
  <si>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</si>
  <si>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</si>
  <si>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</si>
  <si>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</si>
  <si>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</si>
  <si>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</si>
  <si>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</si>
  <si>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</si>
  <si>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</si>
  <si>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</si>
  <si>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</si>
  <si>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</si>
  <si>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</si>
  <si>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</si>
  <si>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</si>
  <si>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</si>
  <si>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</si>
  <si>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</si>
  <si>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</si>
  <si>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</si>
  <si>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</si>
  <si>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</si>
  <si>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</si>
  <si>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</si>
  <si>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</si>
  <si>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</si>
  <si>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</si>
  <si>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</si>
  <si>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</si>
  <si>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</si>
  <si>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</si>
  <si>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</si>
  <si>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</si>
  <si>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</si>
  <si>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</si>
  <si>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</si>
  <si>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</si>
  <si>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</si>
  <si>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</si>
  <si>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</si>
  <si>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</si>
  <si>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</si>
  <si>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</si>
  <si>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</si>
  <si>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</si>
  <si>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</si>
  <si>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</si>
  <si>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</si>
  <si>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</si>
  <si>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</si>
  <si>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</si>
  <si>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</si>
  <si>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</si>
  <si>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</si>
  <si>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</si>
  <si>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</si>
  <si>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</si>
  <si>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</si>
  <si>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</si>
  <si>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</si>
  <si>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</si>
  <si>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</si>
  <si>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</si>
  <si>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</si>
  <si>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</si>
  <si>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</si>
  <si>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</si>
  <si>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</si>
  <si>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</si>
  <si>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</si>
  <si>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</si>
  <si>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</si>
  <si>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</si>
  <si>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</si>
  <si>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</si>
  <si>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</si>
  <si>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</si>
  <si>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</si>
  <si>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</si>
  <si>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</si>
  <si>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</si>
  <si>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</si>
  <si>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</si>
  <si>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</si>
  <si>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</si>
  <si>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</si>
  <si>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</si>
  <si>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</si>
  <si>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</si>
  <si>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</si>
  <si>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</si>
  <si>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</si>
  <si>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</si>
  <si>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</si>
  <si>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</si>
  <si>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</si>
  <si>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</si>
  <si>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</si>
  <si>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</si>
  <si>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</si>
  <si>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</si>
  <si>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</si>
  <si>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</si>
  <si>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</si>
  <si>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</si>
  <si>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</si>
  <si>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</si>
  <si>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</si>
  <si>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</si>
  <si>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</si>
  <si>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</si>
  <si>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</si>
  <si>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</si>
  <si>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</si>
  <si>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</si>
  <si>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</si>
  <si>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</si>
  <si>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</si>
  <si>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</si>
  <si>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</si>
  <si>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</si>
  <si>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</si>
  <si>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</si>
  <si>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</si>
  <si>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</si>
  <si>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</si>
  <si>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</si>
  <si>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</si>
  <si>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</si>
  <si>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</si>
  <si>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</si>
  <si>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</si>
  <si>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</si>
  <si>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</si>
  <si>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</si>
  <si>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</si>
  <si>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</si>
  <si>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</si>
  <si>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</si>
  <si>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</si>
  <si>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</si>
  <si>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</si>
  <si>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</si>
  <si>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</si>
  <si>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</si>
  <si>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</si>
  <si>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</si>
  <si>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</si>
  <si>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</si>
  <si>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</si>
  <si>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</si>
  <si>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</si>
  <si>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</si>
  <si>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</si>
  <si>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</si>
  <si>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</si>
  <si>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</si>
  <si>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</si>
  <si>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</si>
  <si>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</si>
  <si>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</si>
  <si>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</si>
  <si>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</si>
  <si>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</si>
  <si>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</si>
  <si>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</si>
  <si>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</si>
  <si>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</si>
  <si>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</si>
  <si>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</si>
  <si>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</si>
  <si>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</si>
  <si>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</si>
  <si>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</si>
  <si>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</si>
  <si>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</si>
  <si>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</si>
  <si>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</si>
  <si>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</si>
  <si>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</si>
  <si>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</si>
  <si>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</si>
  <si>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</si>
  <si>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</si>
  <si>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</si>
  <si>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</si>
  <si>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</si>
  <si>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</si>
  <si>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</si>
  <si>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</si>
  <si>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</si>
  <si>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</si>
  <si>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</si>
  <si>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</si>
  <si>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</si>
  <si>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</si>
  <si>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</si>
  <si>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</si>
  <si>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</si>
  <si>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</si>
  <si>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</si>
  <si>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</si>
  <si>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</si>
  <si>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</si>
  <si>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</si>
  <si>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</si>
  <si>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</si>
  <si>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</si>
  <si>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</si>
  <si>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</si>
  <si>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</si>
  <si>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</si>
  <si>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</si>
  <si>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</si>
  <si>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</si>
  <si>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</si>
  <si>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</si>
  <si>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</si>
  <si>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</si>
  <si>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</si>
  <si>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</si>
  <si>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</si>
  <si>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</si>
  <si>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</si>
  <si>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</si>
  <si>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</si>
  <si>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</si>
  <si>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</si>
  <si>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</si>
  <si>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</si>
  <si>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</si>
  <si>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</si>
  <si>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</si>
  <si>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</si>
  <si>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</si>
  <si>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</si>
  <si>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</si>
  <si>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</si>
  <si>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</si>
  <si>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</si>
  <si>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</si>
  <si>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</si>
  <si>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</si>
  <si>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</si>
  <si>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</si>
  <si>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</si>
  <si>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</si>
  <si>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</si>
  <si>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</si>
  <si>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</si>
  <si>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</si>
  <si>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</si>
  <si>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</si>
  <si>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</si>
  <si>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</si>
  <si>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</si>
  <si>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</si>
  <si>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</si>
  <si>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</si>
  <si>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</si>
  <si>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</si>
  <si>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</si>
  <si>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</si>
  <si>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</si>
  <si>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</si>
  <si>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</si>
  <si>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</si>
  <si>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</si>
  <si>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</si>
  <si>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</si>
  <si>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</si>
  <si>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</si>
  <si>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</si>
  <si>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</si>
  <si>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</si>
  <si>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</si>
  <si>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</si>
  <si>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</si>
  <si>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</si>
  <si>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</si>
  <si>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</si>
  <si>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</si>
  <si>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</si>
  <si>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</si>
  <si>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</si>
  <si>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</si>
  <si>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</si>
  <si>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</si>
  <si>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</si>
  <si>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</si>
  <si>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</si>
  <si>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</si>
  <si>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</si>
  <si>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</si>
  <si>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</si>
  <si>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</si>
  <si>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</si>
  <si>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</si>
  <si>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</si>
  <si>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</si>
  <si>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</si>
  <si>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</si>
  <si>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</si>
  <si>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</si>
  <si>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</si>
  <si>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</si>
  <si>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</si>
  <si>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</si>
  <si>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</si>
  <si>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</si>
  <si>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</si>
  <si>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</si>
  <si>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</si>
  <si>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</si>
  <si>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</si>
  <si>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</si>
  <si>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</si>
  <si>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</si>
  <si>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</si>
  <si>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</si>
  <si>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</si>
  <si>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</si>
  <si>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</si>
  <si>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</si>
  <si>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</si>
  <si>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</si>
  <si>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</si>
  <si>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</si>
  <si>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</si>
  <si>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</si>
  <si>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</si>
  <si>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</si>
  <si>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</si>
  <si>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</si>
  <si>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</si>
  <si>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</si>
  <si>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</si>
  <si>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</si>
  <si>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</si>
  <si>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</si>
  <si>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</si>
  <si>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</si>
  <si>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</si>
  <si>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</si>
  <si>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</si>
  <si>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</si>
  <si>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</si>
  <si>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</si>
  <si>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</si>
  <si>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</si>
  <si>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</si>
  <si>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</si>
  <si>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</si>
  <si>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</si>
  <si>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</si>
  <si>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</si>
  <si>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</si>
  <si>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</si>
  <si>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</si>
  <si>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</si>
  <si>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</si>
  <si>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</si>
  <si>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</si>
  <si>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</si>
  <si>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</si>
  <si>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</si>
  <si>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</si>
  <si>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</si>
  <si>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</si>
  <si>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</si>
  <si>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</si>
  <si>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</si>
  <si>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</si>
  <si>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</si>
  <si>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</si>
  <si>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</si>
  <si>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</si>
  <si>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</si>
  <si>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</si>
  <si>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</si>
  <si>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</si>
  <si>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</si>
  <si>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</si>
  <si>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</si>
  <si>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</si>
  <si>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</si>
  <si>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</si>
  <si>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</si>
  <si>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</si>
  <si>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</si>
  <si>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</si>
  <si>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</si>
  <si>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</si>
  <si>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</si>
  <si>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</si>
  <si>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</si>
  <si>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</si>
  <si>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</si>
  <si>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</si>
  <si>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</si>
  <si>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</si>
  <si>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</si>
  <si>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</si>
  <si>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</si>
  <si>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</si>
  <si>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</si>
  <si>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</si>
  <si>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</si>
  <si>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</si>
  <si>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</si>
  <si>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</si>
  <si>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</si>
  <si>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</si>
  <si>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</si>
  <si>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</si>
  <si>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</si>
  <si>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</si>
  <si>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</si>
  <si>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</si>
  <si>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</si>
  <si>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</si>
  <si>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</si>
  <si>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</si>
  <si>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</si>
  <si>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</si>
  <si>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</si>
  <si>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</si>
  <si>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</si>
  <si>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</si>
  <si>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</si>
  <si>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</si>
  <si>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</si>
  <si>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</si>
  <si>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</si>
  <si>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</si>
  <si>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</si>
  <si>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</si>
  <si>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</si>
  <si>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</si>
  <si>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</si>
  <si>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</si>
  <si>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</si>
  <si>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</si>
  <si>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</si>
  <si>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</si>
  <si>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</si>
  <si>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</si>
  <si>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</si>
  <si>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</si>
  <si>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</si>
  <si>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</si>
  <si>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</si>
  <si>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</si>
  <si>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</si>
  <si>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</si>
  <si>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</si>
  <si>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</si>
  <si>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</si>
  <si>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</si>
  <si>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</si>
  <si>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</si>
  <si>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</si>
  <si>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</si>
  <si>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</si>
  <si>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</si>
  <si>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</si>
  <si>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</si>
  <si>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</si>
  <si>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</si>
  <si>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</si>
  <si>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</si>
  <si>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</si>
  <si>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</si>
  <si>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</si>
  <si>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</si>
  <si>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</si>
  <si>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</si>
  <si>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</si>
  <si>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</si>
  <si>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</si>
  <si>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</si>
  <si>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</si>
  <si>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</si>
  <si>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</si>
  <si>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</si>
  <si>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</si>
  <si>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</si>
  <si>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</si>
  <si>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</si>
  <si>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</si>
  <si>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</si>
  <si>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</si>
  <si>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</si>
  <si>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</si>
  <si>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</si>
  <si>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</si>
  <si>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</si>
  <si>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</si>
  <si>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</si>
  <si>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</si>
  <si>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</si>
  <si>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</si>
  <si>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</si>
  <si>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</si>
  <si>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</si>
  <si>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</si>
  <si>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</si>
  <si>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</si>
  <si>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</si>
  <si>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</si>
  <si>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</si>
  <si>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</si>
  <si>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</si>
  <si>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</si>
  <si>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</si>
  <si>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</si>
  <si>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</si>
  <si>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</si>
  <si>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</si>
  <si>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</si>
  <si>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</si>
  <si>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</si>
  <si>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</si>
  <si>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</si>
  <si>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</si>
  <si>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</si>
  <si>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</si>
  <si>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</si>
  <si>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</si>
  <si>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</si>
  <si>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</si>
  <si>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</si>
  <si>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</si>
  <si>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</si>
  <si>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</si>
  <si>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</si>
  <si>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</si>
  <si>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</si>
  <si>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</si>
  <si>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</si>
  <si>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</si>
  <si>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</si>
  <si>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</si>
  <si>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</si>
  <si>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</si>
  <si>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</si>
  <si>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</si>
  <si>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</si>
  <si>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</si>
  <si>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</si>
  <si>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</si>
  <si>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</si>
  <si>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</si>
  <si>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</si>
  <si>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</si>
  <si>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</si>
  <si>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</si>
  <si>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</si>
  <si>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</si>
  <si>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</si>
  <si>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</si>
  <si>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</si>
  <si>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</si>
  <si>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</si>
  <si>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</si>
  <si>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</si>
  <si>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</si>
  <si>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</si>
  <si>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</si>
  <si>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</si>
  <si>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</si>
  <si>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</si>
  <si>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</si>
  <si>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</si>
  <si>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</si>
  <si>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</si>
  <si>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</si>
  <si>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</si>
  <si>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</si>
  <si>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</si>
  <si>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</si>
  <si>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</si>
  <si>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</si>
  <si>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</si>
  <si>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</si>
  <si>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</si>
  <si>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</si>
  <si>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</si>
  <si>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</si>
  <si>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</si>
  <si>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</si>
  <si>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</si>
  <si>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</si>
  <si>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</si>
  <si>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</si>
  <si>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</si>
  <si>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</si>
  <si>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</si>
  <si>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</si>
  <si>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</si>
  <si>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</si>
  <si>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</si>
  <si>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</si>
  <si>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</si>
  <si>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</si>
  <si>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</si>
  <si>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</si>
  <si>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</si>
  <si>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</si>
  <si>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</si>
  <si>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</si>
  <si>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</si>
  <si>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</si>
  <si>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</si>
  <si>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</si>
  <si>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</si>
  <si>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</si>
  <si>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</si>
  <si>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</si>
  <si>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</si>
  <si>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</si>
  <si>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</si>
  <si>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</si>
  <si>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</si>
  <si>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</si>
  <si>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</si>
  <si>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</si>
  <si>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</si>
  <si>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</si>
  <si>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</si>
  <si>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</si>
  <si>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</si>
  <si>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</si>
  <si>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</si>
  <si>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</si>
  <si>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</si>
  <si>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</si>
  <si>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</si>
  <si>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</si>
  <si>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</si>
  <si>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</si>
  <si>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</si>
  <si>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</si>
  <si>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</si>
  <si>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</si>
  <si>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</si>
  <si>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</si>
  <si>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</si>
  <si>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</si>
  <si>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</si>
  <si>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</si>
  <si>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</si>
  <si>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</si>
  <si>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</si>
  <si>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</si>
  <si>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</si>
  <si>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</si>
  <si>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</si>
  <si>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</si>
  <si>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</si>
  <si>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</si>
  <si>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</si>
  <si>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</si>
  <si>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</si>
  <si>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</si>
  <si>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</si>
  <si>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</si>
  <si>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</si>
  <si>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</si>
  <si>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</si>
  <si>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</si>
  <si>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</si>
  <si>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</si>
  <si>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</si>
  <si>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</si>
  <si>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</si>
  <si>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</si>
  <si>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</si>
  <si>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</si>
  <si>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</si>
  <si>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</si>
  <si>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</si>
  <si>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</si>
  <si>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</si>
  <si>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</si>
  <si>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</si>
  <si>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</si>
  <si>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</si>
  <si>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</si>
  <si>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</si>
  <si>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</si>
  <si>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</si>
  <si>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</si>
  <si>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</si>
  <si>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</si>
  <si>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</si>
  <si>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</si>
  <si>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</si>
  <si>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</si>
  <si>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</si>
  <si>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</si>
  <si>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</si>
  <si>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</si>
  <si>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</si>
  <si>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</si>
  <si>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</si>
  <si>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</si>
  <si>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</si>
  <si>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</si>
  <si>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</si>
  <si>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</si>
  <si>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</si>
  <si>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</si>
  <si>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</si>
  <si>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</si>
  <si>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</si>
  <si>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</si>
  <si>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</si>
  <si>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</si>
  <si>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</si>
  <si>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</si>
  <si>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</si>
  <si>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</si>
  <si>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</si>
  <si>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</si>
  <si>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</si>
  <si>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</si>
  <si>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</si>
  <si>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</si>
  <si>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</si>
  <si>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</si>
  <si>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</si>
  <si>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</si>
  <si>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</si>
  <si>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</si>
  <si>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</si>
  <si>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</si>
  <si>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</si>
  <si>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</si>
  <si>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</si>
  <si>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</si>
  <si>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</si>
  <si>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</si>
  <si>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</si>
  <si>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</si>
  <si>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</si>
  <si>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</si>
  <si>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</si>
  <si>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</si>
  <si>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</si>
  <si>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</si>
  <si>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</si>
  <si>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</si>
  <si>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</si>
  <si>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</si>
  <si>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</si>
  <si>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</si>
  <si>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</si>
  <si>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</si>
  <si>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</si>
  <si>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</si>
  <si>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</si>
  <si>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</si>
  <si>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</si>
  <si>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</si>
  <si>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</si>
  <si>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</si>
  <si>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</si>
  <si>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</si>
  <si>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</si>
  <si>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</si>
  <si>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</si>
  <si>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</si>
  <si>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</si>
  <si>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</si>
  <si>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</si>
  <si>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</si>
  <si>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</si>
  <si>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</si>
  <si>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</si>
  <si>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</si>
  <si>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</si>
  <si>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</si>
  <si>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</si>
  <si>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</si>
  <si>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</si>
  <si>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</si>
  <si>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</si>
  <si>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</si>
  <si>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</si>
  <si>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</si>
  <si>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</si>
  <si>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</si>
  <si>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</si>
  <si>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</si>
  <si>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</si>
  <si>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</si>
  <si>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</si>
  <si>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</si>
  <si>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</si>
  <si>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</si>
  <si>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</si>
  <si>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</si>
  <si>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</si>
  <si>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</si>
  <si>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</si>
  <si>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</si>
  <si>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</si>
  <si>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</si>
  <si>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</si>
  <si>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</si>
  <si>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</si>
  <si>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</si>
  <si>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</si>
  <si>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</si>
  <si>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</si>
  <si>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</si>
  <si>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</si>
  <si>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</si>
  <si>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</si>
  <si>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</si>
  <si>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</si>
  <si>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</si>
  <si>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</si>
  <si>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</si>
  <si>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</si>
  <si>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</si>
  <si>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</si>
  <si>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</si>
  <si>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</si>
  <si>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</si>
  <si>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</si>
  <si>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</si>
  <si>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</si>
  <si>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</si>
  <si>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</si>
  <si>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</si>
  <si>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</si>
  <si>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</si>
  <si>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</si>
  <si>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</si>
  <si>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</si>
  <si>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</si>
  <si>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</si>
  <si>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</si>
  <si>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</si>
  <si>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</si>
  <si>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</si>
  <si>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</si>
  <si>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</si>
  <si>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</si>
  <si>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</si>
  <si>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</si>
  <si>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</si>
  <si>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</si>
  <si>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</si>
  <si>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</si>
  <si>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</si>
  <si>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</si>
  <si>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</si>
  <si>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</si>
  <si>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</si>
  <si>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</si>
  <si>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</si>
  <si>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</si>
  <si>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</si>
  <si>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</si>
  <si>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</si>
  <si>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</si>
  <si>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</si>
  <si>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</si>
  <si>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</si>
  <si>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</si>
  <si>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</si>
  <si>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</si>
  <si>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</si>
  <si>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</si>
  <si>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</si>
  <si>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</si>
  <si>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</si>
  <si>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</si>
  <si>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</si>
  <si>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</si>
  <si>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</si>
  <si>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</si>
  <si>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</si>
  <si>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</si>
  <si>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</si>
  <si>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</si>
  <si>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</si>
  <si>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</si>
  <si>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</si>
  <si>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</si>
  <si>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</si>
  <si>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</si>
  <si>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</si>
  <si>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</si>
  <si>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</si>
  <si>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</si>
  <si>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</si>
  <si>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</si>
  <si>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</si>
  <si>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</si>
  <si>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</si>
  <si>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</si>
  <si>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</si>
  <si>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</si>
  <si>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</si>
  <si>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</si>
  <si>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</si>
  <si>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</si>
  <si>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</si>
  <si>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</si>
  <si>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</si>
  <si>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</si>
  <si>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</si>
  <si>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</si>
  <si>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</si>
  <si>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</si>
  <si>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</si>
  <si>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</si>
  <si>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</si>
  <si>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</si>
  <si>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</si>
  <si>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</si>
  <si>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</si>
  <si>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</si>
  <si>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</si>
  <si>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</si>
  <si>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</si>
  <si>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</si>
  <si>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</si>
  <si>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</si>
  <si>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</si>
  <si>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</si>
  <si>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</si>
  <si>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</si>
  <si>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</si>
  <si>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</si>
  <si>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</si>
  <si>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</si>
  <si>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</si>
  <si>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</si>
  <si>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</si>
  <si>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</si>
  <si>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</si>
  <si>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</si>
  <si>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</si>
  <si>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</si>
  <si>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</si>
  <si>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</si>
  <si>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</si>
  <si>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</si>
  <si>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</si>
  <si>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</si>
  <si>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</si>
  <si>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</si>
  <si>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</si>
  <si>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</si>
  <si>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</si>
  <si>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</si>
  <si>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</si>
  <si>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</si>
  <si>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</si>
  <si>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</si>
  <si>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</si>
  <si>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</si>
  <si>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</si>
  <si>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</si>
  <si>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</si>
  <si>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</si>
  <si>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</si>
  <si>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</si>
  <si>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</si>
  <si>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</si>
  <si>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</si>
  <si>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</si>
  <si>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</si>
  <si>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</si>
  <si>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</si>
  <si>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</si>
  <si>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</si>
  <si>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</si>
  <si>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</si>
  <si>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</si>
  <si>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</si>
  <si>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</si>
  <si>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</si>
  <si>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</si>
  <si>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</si>
  <si>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</si>
  <si>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</si>
  <si>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</si>
  <si>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</si>
  <si>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</si>
  <si>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</si>
  <si>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</si>
  <si>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</si>
  <si>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</si>
  <si>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</si>
  <si>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</si>
  <si>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</si>
  <si>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</si>
  <si>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</si>
  <si>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</si>
  <si>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</si>
  <si>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</si>
  <si>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</si>
  <si>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</si>
  <si>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</si>
  <si>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</si>
  <si>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</si>
  <si>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</si>
  <si>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</si>
  <si>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</si>
  <si>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</si>
  <si>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</si>
  <si>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</si>
  <si>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</si>
  <si>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</si>
  <si>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</si>
  <si>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</si>
  <si>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</si>
  <si>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</si>
  <si>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</si>
  <si>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</si>
  <si>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</si>
  <si>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</si>
  <si>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</si>
  <si>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</si>
  <si>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</si>
  <si>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</si>
  <si>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</si>
  <si>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</si>
  <si>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</si>
  <si>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</si>
  <si>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</si>
  <si>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</si>
  <si>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</si>
  <si>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</si>
  <si>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</si>
  <si>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</si>
  <si>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</si>
  <si>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</si>
  <si>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</si>
  <si>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</si>
  <si>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</si>
  <si>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</si>
  <si>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</si>
  <si>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</si>
  <si>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</si>
  <si>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</si>
  <si>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</si>
  <si>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</si>
  <si>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</si>
  <si>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</si>
  <si>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</si>
  <si>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</si>
  <si>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</si>
  <si>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</si>
  <si>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</si>
  <si>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</si>
  <si>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</si>
  <si>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</si>
  <si>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</si>
  <si>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</si>
  <si>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</si>
  <si>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</si>
  <si>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</si>
  <si>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</si>
  <si>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</si>
  <si>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</si>
  <si>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</si>
  <si>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</si>
  <si>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</si>
  <si>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</si>
  <si>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</si>
  <si>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</si>
  <si>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</si>
  <si>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</si>
  <si>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</si>
  <si>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</si>
  <si>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</si>
  <si>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</si>
  <si>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</si>
  <si>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</si>
  <si>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</si>
  <si>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</si>
  <si>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</si>
  <si>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</si>
  <si>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</si>
  <si>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</si>
  <si>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</si>
  <si>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</si>
  <si>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</si>
  <si>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</si>
  <si>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</si>
  <si>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</si>
  <si>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</si>
  <si>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</si>
  <si>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</si>
  <si>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</si>
  <si>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</si>
  <si>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</si>
  <si>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</si>
  <si>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</si>
  <si>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</si>
  <si>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</si>
  <si>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</si>
  <si>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</si>
  <si>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</si>
  <si>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</si>
  <si>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</si>
  <si>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</si>
  <si>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</si>
  <si>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</si>
  <si>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</si>
  <si>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</si>
  <si>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</si>
  <si>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</si>
  <si>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</si>
  <si>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</si>
  <si>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</si>
  <si>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</si>
  <si>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</si>
  <si>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</si>
  <si>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</si>
  <si>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</si>
  <si>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</si>
  <si>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</si>
  <si>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</si>
  <si>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</si>
  <si>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</si>
  <si>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</si>
  <si>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</si>
  <si>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</si>
  <si>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</si>
  <si>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</si>
  <si>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</si>
  <si>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</si>
  <si>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</si>
  <si>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</si>
  <si>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</si>
  <si>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</si>
  <si>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</si>
  <si>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</si>
  <si>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</si>
  <si>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</si>
  <si>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</si>
  <si>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</si>
  <si>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</si>
  <si>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</si>
  <si>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</si>
  <si>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</si>
  <si>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</si>
  <si>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</si>
  <si>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</si>
  <si>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</si>
  <si>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</si>
  <si>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</si>
  <si>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</si>
  <si>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</si>
  <si>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</si>
  <si>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</si>
  <si>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</si>
  <si>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</si>
  <si>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</si>
  <si>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</si>
  <si>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</si>
  <si>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</si>
  <si>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</si>
  <si>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</si>
  <si>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</si>
  <si>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</si>
  <si>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</si>
  <si>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</si>
  <si>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</si>
  <si>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</si>
  <si>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</si>
  <si>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</si>
  <si>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</si>
  <si>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</si>
  <si>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</si>
  <si>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</si>
  <si>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</si>
  <si>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</si>
  <si>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</si>
  <si>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</si>
  <si>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</si>
  <si>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</si>
  <si>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</si>
  <si>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</si>
  <si>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</si>
  <si>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</si>
  <si>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</si>
  <si>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</si>
  <si>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</si>
  <si>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</si>
  <si>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</si>
  <si>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</si>
  <si>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</si>
  <si>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</si>
  <si>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</si>
  <si>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</si>
  <si>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</si>
  <si>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</si>
  <si>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</si>
  <si>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</si>
  <si>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</si>
  <si>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</si>
  <si>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</si>
  <si>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</si>
  <si>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</si>
  <si>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</si>
  <si>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</si>
  <si>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</si>
  <si>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</si>
  <si>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</si>
  <si>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</si>
  <si>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</si>
  <si>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</si>
  <si>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</si>
  <si>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</si>
  <si>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</si>
  <si>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</si>
  <si>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</si>
  <si>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</si>
  <si>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</si>
  <si>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</si>
  <si>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</si>
  <si>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</si>
  <si>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</si>
  <si>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</si>
  <si>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</si>
  <si>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</si>
  <si>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</si>
  <si>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</si>
  <si>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</si>
  <si>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</si>
  <si>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</si>
  <si>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</si>
  <si>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</si>
  <si>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</si>
  <si>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</si>
  <si>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</si>
  <si>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</si>
  <si>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</si>
  <si>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</si>
  <si>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</si>
  <si>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</si>
  <si>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</si>
  <si>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</si>
  <si>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</si>
  <si>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</si>
  <si>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</si>
  <si>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</si>
  <si>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</si>
  <si>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</si>
  <si>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</si>
  <si>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</si>
  <si>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</si>
  <si>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</si>
  <si>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</si>
  <si>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</si>
  <si>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</si>
  <si>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</si>
  <si>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</si>
  <si>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</si>
  <si>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</si>
  <si>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</si>
  <si>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</si>
  <si>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</si>
  <si>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</si>
  <si>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</si>
  <si>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</si>
  <si>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</si>
  <si>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</si>
  <si>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</si>
  <si>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</si>
  <si>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</si>
  <si>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</si>
  <si>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</si>
  <si>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</si>
  <si>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</si>
  <si>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</si>
  <si>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</si>
  <si>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</si>
  <si>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</si>
  <si>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</si>
  <si>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</si>
  <si>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</si>
  <si>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</si>
  <si>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</si>
  <si>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</si>
  <si>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</si>
  <si>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</si>
  <si>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</si>
  <si>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</si>
  <si>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</si>
  <si>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</si>
  <si>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</si>
  <si>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</si>
  <si>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</si>
  <si>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</si>
  <si>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</si>
  <si>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</si>
  <si>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</si>
  <si>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</si>
  <si>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</si>
  <si>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</si>
  <si>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</si>
  <si>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</si>
  <si>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</si>
  <si>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</si>
  <si>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</si>
  <si>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</si>
  <si>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</si>
  <si>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</si>
  <si>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</si>
  <si>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</si>
  <si>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</si>
  <si>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</si>
  <si>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</si>
  <si>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</si>
  <si>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</si>
  <si>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</si>
  <si>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</si>
  <si>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</si>
  <si>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</si>
  <si>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</si>
  <si>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</si>
  <si>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</si>
  <si>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</si>
  <si>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</si>
  <si>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</si>
  <si>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</si>
  <si>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</si>
  <si>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</si>
  <si>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</si>
  <si>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</si>
  <si>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</si>
  <si>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</si>
  <si>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</si>
  <si>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</si>
  <si>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</si>
  <si>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</si>
  <si>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</si>
  <si>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</si>
  <si>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</si>
  <si>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</si>
  <si>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</si>
  <si>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</si>
  <si>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</si>
  <si>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</si>
  <si>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</si>
  <si>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</si>
  <si>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</si>
  <si>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</si>
  <si>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</si>
  <si>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</si>
  <si>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</si>
  <si>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</si>
  <si>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</si>
  <si>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</si>
  <si>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</si>
  <si>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</si>
  <si>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</si>
  <si>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</si>
  <si>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</si>
  <si>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</si>
  <si>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</si>
  <si>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</si>
  <si>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</si>
  <si>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</si>
  <si>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</si>
  <si>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</si>
  <si>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</si>
  <si>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</si>
  <si>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</si>
  <si>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</si>
  <si>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</si>
  <si>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</si>
  <si>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</si>
  <si>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</si>
  <si>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</si>
  <si>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</si>
  <si>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</si>
  <si>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</si>
  <si>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</si>
  <si>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</si>
  <si>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</si>
  <si>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</si>
  <si>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</si>
  <si>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</si>
  <si>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</si>
  <si>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</si>
  <si>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</si>
  <si>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</si>
  <si>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</si>
  <si>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</si>
  <si>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</si>
  <si>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</si>
  <si>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</si>
  <si>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</si>
  <si>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</si>
  <si>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</si>
  <si>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</si>
  <si>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</si>
  <si>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</si>
  <si>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</si>
  <si>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</si>
  <si>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</si>
  <si>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</si>
  <si>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</si>
  <si>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</si>
  <si>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</si>
  <si>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</si>
  <si>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</si>
  <si>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</si>
  <si>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</si>
  <si>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</si>
  <si>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</si>
  <si>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</si>
  <si>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</si>
  <si>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</si>
  <si>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</si>
  <si>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</si>
  <si>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</si>
  <si>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</si>
  <si>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</si>
  <si>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</si>
  <si>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</si>
  <si>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</si>
  <si>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</si>
  <si>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</si>
  <si>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</si>
  <si>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</si>
  <si>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</si>
  <si>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</si>
  <si>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</si>
  <si>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</si>
  <si>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</si>
  <si>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</si>
  <si>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</si>
  <si>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</si>
  <si>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</si>
  <si>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</si>
  <si>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</si>
  <si>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</si>
  <si>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</si>
  <si>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</si>
  <si>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</si>
  <si>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</si>
  <si>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</si>
  <si>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</si>
  <si>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</si>
  <si>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</si>
  <si>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</si>
  <si>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</si>
  <si>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</si>
  <si>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</si>
  <si>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</si>
  <si>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</si>
  <si>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</si>
  <si>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</si>
  <si>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</si>
  <si>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</si>
  <si>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</si>
  <si>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</si>
  <si>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</si>
  <si>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</si>
  <si>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</si>
  <si>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</si>
  <si>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</si>
  <si>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</si>
  <si>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</si>
  <si>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</si>
  <si>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</si>
  <si>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</si>
  <si>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</si>
  <si>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</si>
  <si>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</si>
  <si>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</si>
  <si>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</si>
  <si>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</si>
  <si>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</si>
  <si>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</si>
  <si>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</si>
  <si>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</si>
  <si>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</si>
  <si>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</si>
  <si>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</si>
  <si>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</si>
  <si>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</si>
  <si>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</si>
  <si>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</si>
  <si>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</si>
  <si>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</si>
  <si>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</si>
  <si>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</si>
  <si>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</si>
  <si>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</si>
  <si>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</si>
  <si>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</si>
  <si>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</si>
  <si>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</si>
  <si>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</si>
  <si>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</si>
  <si>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</si>
  <si>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</si>
  <si>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</si>
  <si>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</si>
  <si>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</si>
  <si>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</si>
  <si>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</si>
  <si>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</si>
  <si>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</si>
  <si>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</si>
  <si>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</si>
  <si>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</si>
  <si>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</si>
  <si>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</si>
  <si>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</si>
  <si>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</si>
  <si>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</si>
  <si>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</si>
  <si>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</si>
  <si>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</si>
  <si>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</si>
  <si>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</si>
  <si>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</si>
  <si>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</si>
  <si>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</si>
  <si>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</si>
  <si>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</si>
  <si>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</si>
  <si>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</si>
  <si>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</si>
  <si>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</si>
  <si>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</si>
  <si>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</si>
  <si>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</si>
  <si>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</si>
  <si>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</si>
  <si>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</si>
  <si>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</si>
  <si>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</si>
  <si>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</si>
  <si>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</si>
  <si>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</si>
  <si>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</si>
  <si>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</si>
  <si>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</si>
  <si>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</si>
  <si>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</si>
  <si>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</si>
  <si>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</si>
  <si>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</si>
  <si>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</si>
  <si>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</si>
  <si>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</si>
  <si>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</si>
  <si>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</si>
  <si>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</si>
  <si>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</si>
  <si>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</si>
  <si>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</si>
  <si>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</si>
  <si>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</si>
  <si>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</si>
  <si>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</si>
  <si>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</si>
  <si>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</si>
  <si>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</si>
  <si>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</si>
  <si>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</si>
  <si>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</si>
  <si>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</si>
  <si>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</si>
  <si>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</si>
  <si>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</si>
  <si>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</si>
  <si>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</si>
  <si>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</si>
  <si>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</si>
  <si>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</si>
  <si>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</si>
  <si>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</si>
  <si>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</si>
  <si>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</si>
  <si>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</si>
  <si>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</si>
  <si>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</si>
  <si>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</si>
  <si>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</si>
  <si>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</si>
  <si>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</si>
  <si>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</si>
  <si>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</si>
  <si>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</si>
  <si>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</si>
  <si>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</si>
  <si>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</si>
  <si>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</si>
  <si>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</si>
  <si>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</si>
  <si>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</si>
  <si>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</si>
  <si>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</si>
  <si>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</si>
  <si>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</si>
  <si>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</si>
  <si>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</si>
  <si>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</si>
  <si>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</si>
  <si>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</si>
  <si>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</si>
  <si>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</si>
  <si>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</si>
  <si>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</si>
  <si>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</si>
  <si>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</si>
  <si>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</si>
  <si>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</si>
  <si>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</si>
  <si>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</si>
  <si>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</si>
  <si>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</si>
  <si>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</si>
  <si>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</si>
  <si>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</si>
  <si>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</si>
  <si>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</si>
  <si>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</si>
  <si>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</si>
  <si>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</si>
  <si>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</si>
  <si>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</si>
  <si>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</si>
  <si>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</si>
  <si>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</si>
  <si>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</si>
  <si>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</si>
  <si>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</si>
  <si>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</si>
  <si>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</si>
  <si>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</si>
  <si>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</si>
  <si>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</si>
  <si>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</si>
  <si>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</si>
  <si>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</si>
  <si>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</si>
  <si>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</si>
  <si>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</si>
  <si>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</si>
  <si>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</si>
  <si>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</si>
  <si>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</si>
  <si>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</si>
  <si>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</si>
  <si>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</si>
  <si>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</si>
  <si>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</si>
  <si>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</si>
  <si>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</si>
  <si>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</si>
  <si>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</si>
  <si>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</si>
  <si>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</si>
  <si>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</si>
  <si>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</si>
  <si>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</si>
  <si>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</si>
  <si>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</si>
  <si>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</si>
  <si>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</si>
  <si>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</si>
  <si>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</si>
  <si>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</si>
  <si>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</si>
  <si>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</si>
  <si>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</si>
  <si>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</si>
  <si>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</si>
  <si>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</si>
  <si>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</si>
  <si>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</si>
  <si>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</si>
  <si>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</si>
  <si>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</si>
  <si>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</si>
  <si>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</si>
  <si>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</si>
  <si>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</si>
  <si>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</si>
  <si>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</si>
  <si>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</si>
  <si>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</si>
  <si>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</si>
  <si>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</si>
  <si>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</si>
  <si>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</si>
  <si>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</si>
  <si>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</si>
  <si>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</si>
  <si>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</si>
  <si>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</si>
  <si>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</si>
  <si>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</si>
  <si>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</si>
  <si>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</si>
  <si>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</si>
  <si>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</si>
  <si>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</si>
  <si>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</si>
  <si>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</si>
  <si>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</si>
  <si>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</si>
  <si>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</si>
  <si>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</si>
  <si>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</si>
  <si>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</si>
  <si>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</si>
  <si>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</si>
  <si>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</si>
  <si>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</si>
  <si>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</si>
  <si>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</si>
  <si>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</si>
  <si>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</si>
  <si>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</si>
  <si>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</si>
  <si>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</si>
  <si>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</si>
  <si>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</si>
  <si>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</si>
  <si>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</si>
  <si>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</si>
  <si>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</si>
  <si>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</si>
  <si>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</si>
  <si>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</si>
  <si>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</si>
  <si>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</si>
  <si>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</si>
  <si>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</si>
  <si>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</si>
  <si>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</si>
  <si>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</si>
  <si>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</si>
  <si>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</si>
  <si>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</si>
  <si>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</si>
  <si>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</si>
  <si>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</si>
  <si>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</si>
  <si>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</si>
  <si>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</si>
  <si>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</si>
  <si>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</si>
  <si>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</si>
  <si>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</si>
  <si>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</si>
  <si>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</si>
  <si>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</si>
  <si>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</si>
  <si>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</si>
  <si>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</si>
  <si>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</si>
  <si>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</si>
  <si>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</si>
  <si>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</si>
  <si>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</si>
  <si>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</si>
  <si>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</si>
  <si>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</si>
  <si>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</si>
  <si>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</si>
  <si>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</si>
  <si>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</si>
  <si>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</si>
  <si>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</si>
  <si>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</si>
  <si>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</si>
  <si>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</si>
  <si>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</si>
  <si>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</si>
  <si>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</si>
  <si>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</si>
  <si>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</si>
  <si>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</si>
  <si>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</si>
  <si>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</si>
  <si>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</si>
  <si>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</si>
  <si>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</si>
  <si>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</si>
  <si>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</si>
  <si>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</si>
  <si>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</si>
  <si>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</si>
  <si>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</si>
  <si>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</si>
  <si>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</si>
  <si>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</si>
  <si>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</si>
  <si>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</si>
  <si>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</si>
  <si>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</si>
  <si>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</si>
  <si>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</si>
  <si>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</si>
  <si>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</si>
  <si>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</si>
  <si>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</si>
  <si>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</si>
  <si>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</si>
  <si>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</si>
  <si>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</si>
  <si>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</si>
  <si>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</si>
  <si>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</si>
  <si>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</si>
  <si>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</si>
  <si>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</si>
  <si>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</si>
  <si>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</si>
  <si>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</si>
  <si>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</si>
  <si>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</si>
  <si>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</si>
  <si>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</si>
  <si>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</si>
  <si>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</si>
  <si>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</si>
  <si>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</si>
  <si>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</si>
  <si>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</si>
  <si>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</si>
  <si>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</si>
  <si>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</si>
  <si>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</si>
  <si>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</si>
  <si>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</si>
  <si>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</si>
  <si>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</si>
  <si>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</si>
  <si>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</si>
  <si>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</si>
  <si>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</si>
  <si>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</si>
  <si>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</si>
  <si>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</si>
  <si>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</si>
  <si>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</si>
  <si>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</si>
  <si>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</si>
  <si>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</si>
  <si>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</si>
  <si>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</si>
  <si>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</si>
  <si>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</si>
  <si>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</si>
  <si>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</si>
  <si>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</si>
  <si>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</si>
  <si>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</si>
  <si>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</si>
  <si>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</si>
  <si>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</si>
  <si>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</si>
  <si>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</si>
  <si>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</si>
  <si>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</si>
  <si>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</si>
  <si>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</si>
  <si>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</si>
  <si>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</si>
  <si>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</si>
  <si>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</si>
  <si>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</si>
  <si>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</si>
  <si>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</si>
  <si>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</si>
  <si>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</si>
  <si>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</si>
  <si>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</si>
  <si>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</si>
  <si>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</si>
  <si>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</si>
  <si>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</si>
  <si>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</si>
  <si>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</si>
  <si>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</si>
  <si>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</si>
  <si>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</si>
  <si>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</si>
  <si>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</si>
  <si>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</si>
  <si>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</si>
  <si>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</si>
  <si>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</si>
  <si>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</si>
  <si>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</si>
  <si>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</si>
  <si>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</si>
  <si>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</si>
  <si>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</si>
  <si>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</si>
  <si>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</si>
  <si>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</si>
  <si>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</si>
  <si>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</si>
  <si>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</si>
  <si>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</si>
  <si>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</si>
  <si>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</si>
  <si>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</si>
  <si>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</si>
  <si>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</si>
  <si>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</si>
  <si>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</si>
  <si>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</si>
  <si>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</si>
  <si>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</si>
  <si>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</si>
  <si>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</si>
  <si>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</si>
  <si>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</si>
  <si>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</si>
  <si>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</si>
  <si>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</si>
  <si>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</si>
  <si>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</si>
  <si>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</si>
  <si>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</si>
  <si>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</si>
  <si>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</si>
  <si>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</si>
  <si>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</si>
  <si>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</si>
  <si>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</si>
  <si>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</si>
  <si>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</si>
  <si>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</si>
  <si>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</si>
  <si>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</si>
  <si>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</si>
  <si>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</si>
  <si>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</si>
  <si>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</si>
  <si>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</si>
  <si>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</si>
  <si>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</si>
  <si>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</si>
  <si>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</si>
  <si>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</si>
  <si>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</si>
  <si>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</si>
  <si>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</si>
  <si>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</si>
  <si>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</si>
  <si>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</si>
  <si>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</si>
  <si>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</si>
  <si>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</si>
  <si>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</si>
  <si>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</si>
  <si>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</si>
  <si>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</si>
  <si>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</si>
  <si>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</si>
  <si>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</si>
  <si>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</si>
  <si>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PCM-20251029-00002212</t>
  </si>
  <si>
    <t>EM teamat site TS</t>
  </si>
  <si>
    <t>PCM-20251029-00002485</t>
  </si>
  <si>
    <t>EM team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</si>
  <si>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</si>
  <si>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</si>
  <si>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</si>
  <si>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</si>
  <si>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</si>
  <si>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</si>
  <si>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</si>
  <si>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</si>
  <si>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</si>
  <si>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</si>
  <si>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</si>
  <si>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</si>
  <si>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</si>
  <si>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</si>
  <si>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</si>
  <si>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</si>
  <si>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</si>
  <si>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</si>
  <si>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</si>
  <si>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</si>
  <si>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</si>
  <si>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</si>
  <si>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</si>
  <si>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</si>
  <si>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</si>
  <si>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</si>
  <si>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</si>
  <si>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</si>
  <si>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</si>
  <si>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</si>
  <si>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</si>
  <si>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</si>
  <si>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</si>
  <si>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</si>
  <si>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</si>
  <si>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</si>
  <si>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</si>
  <si>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</si>
  <si>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</si>
  <si>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</si>
  <si>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</si>
  <si>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</si>
  <si>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</si>
  <si>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</si>
  <si>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</si>
  <si>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</si>
  <si>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</si>
  <si>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</si>
  <si>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</si>
  <si>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</si>
  <si>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</si>
  <si>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</si>
  <si>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</si>
  <si>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</si>
  <si>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</si>
  <si>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</si>
  <si>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</si>
  <si>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</si>
  <si>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</si>
  <si>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</si>
  <si>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</si>
  <si>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</si>
  <si>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</si>
  <si>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</si>
  <si>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</si>
  <si>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</si>
  <si>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</si>
  <si>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</si>
  <si>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</si>
  <si>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</si>
  <si>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</si>
  <si>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</si>
  <si>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</si>
  <si>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</si>
  <si>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</si>
  <si>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</si>
  <si>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</si>
  <si>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</si>
  <si>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</si>
  <si>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</si>
  <si>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</si>
  <si>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</si>
  <si>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</si>
  <si>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</si>
  <si>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PCM-20251029-00002535</t>
  </si>
  <si>
    <t xml:space="preserve">Major </t>
  </si>
  <si>
    <t xml:space="preserve">team need 60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</si>
  <si>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</si>
  <si>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</si>
  <si>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</si>
  <si>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</si>
  <si>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</si>
  <si>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</si>
  <si>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</si>
  <si>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</si>
  <si>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</si>
  <si>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</si>
  <si>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</si>
  <si>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Team facing access issue as site located near Jable Rehma and no access by car</t>
  </si>
  <si>
    <t>PCM-20251029-00002452</t>
  </si>
  <si>
    <t>Site Team facing access issue as site located near Jable Rehma and no access by car</t>
  </si>
  <si>
    <t>PCM-20251029-00002522</t>
  </si>
  <si>
    <t xml:space="preserve">scattered sites HAJ0270 &amp; HAJ0247 / HAJ0270 Site located in police camp and no access by car , HAJ0247 EM team need 30 min </t>
  </si>
  <si>
    <t>PCM-20251029-00002539</t>
  </si>
  <si>
    <t>Site located in kidana project and access issue</t>
  </si>
  <si>
    <t>PCM-20251029-00002557</t>
  </si>
  <si>
    <t>Site located in police camp and no access by car</t>
  </si>
  <si>
    <t xml:space="preserve">team need 20 minutes </t>
  </si>
  <si>
    <t>PCM-20251029-00002428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</si>
</sst>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6" totalsRowShown="0" headerRowDxfId="48" dataDxfId="47" headerRowBorderDxfId="45" tableBorderDxfId="46" totalsRowBorderDxfId="44">
  <autoFilter ref="A1:L16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9" totalsRowShown="0" headerRowDxfId="15" dataDxfId="14" headerRowBorderDxfId="12" tableBorderDxfId="13">
  <autoFilter ref="A1:L6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tabSelected="1" workbookViewId="0">
      <selection activeCell="K15" sqref="K15"/>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296.86841990740504</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0.24948472221876727</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36">
        <v>45959.726145833331</v>
      </c>
      <c r="G4" s="137">
        <f ca="1">IFERROR(NOW()-F4,"")</f>
        <v>9.0700000000651926E-2</v>
      </c>
      <c r="H4" s="136">
        <v>45959.726145833331</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34" t="s">
        <v>12466</v>
      </c>
      <c r="E5" s="135" t="s">
        <v>39021</v>
      </c>
      <c r="F5" s="136">
        <v>45959.7812037037</v>
      </c>
      <c r="G5" s="137">
        <f ca="1">IFERROR(NOW()-F5,"")</f>
        <v>3.5642129631014541E-2</v>
      </c>
      <c r="H5" s="136">
        <v>45959.7812037037</v>
      </c>
      <c r="I5" s="134" t="str">
        <f>IFERROR(VLOOKUP(D5,DB!A:F,6,0),"")</f>
        <v>SCECO</v>
      </c>
      <c r="J5" s="134" t="str">
        <f>IFERROR(VLOOKUP(D5,DB!A:G,7,0),"")</f>
        <v>Dead</v>
      </c>
      <c r="K5" s="138" t="s">
        <v>39028</v>
      </c>
      <c r="L5" s="139" t="str">
        <f>IFERROR(VLOOKUP(D5,DB!A:I,9,0),"")</f>
        <v>Latis</v>
      </c>
    </row>
    <row r="6" spans="1:15" ht="15" customHeight="1">
      <c r="A6" s="133"/>
      <c r="B6" s="134" t="str">
        <f>IFERROR(VLOOKUP(D6,DB!A:K,11,0),"")</f>
        <v/>
      </c>
      <c r="C6" s="134"/>
      <c r="D6" s="134"/>
      <c r="E6" s="135"/>
      <c r="F6" s="136"/>
      <c r="G6" s="137">
        <f ca="1">IFERROR(NOW()-F6,"")</f>
        <v>45959.816845833331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45959.816845833331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45959.816845833331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45959.816845833331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45959.816845833331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45959.816845833331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45959.816845833331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45959.816845833331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45959.816845833331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45959.816845833331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45959.816845833331</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45959.816845833331</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45959.816845833331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45959.816845833331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45959.816845833331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45959.816845833331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45959.816845833331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45959.816845833331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45959.816845833331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45959.816845833331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45959.816845833331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45959.816845833331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45959.816845833331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45959.816845833331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45959.816845833331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45959.816845833331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45959.816845833331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45959.816845833331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45959.816845833331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45959.816845833331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45959.816845833331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45959.816845833331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45959.816845833331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45959.816845833331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45959.816845833331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45959.816845833331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45959.816845833331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45959.816845833331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45959.816845833331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45959.816845833331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45959.816845833331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45959.816845833331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45959.816845833331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45959.816845833331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45959.816845833331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45959.816845833331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45959.816845833331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45959.816845833331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45959.816845833331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45959.816845833331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45959.816845833331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45959.816845833331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45959.816845833331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45959.816845833331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45959.816845833331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45959.816845833331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45959.816845833331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45959.816845833331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45959.816845833331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45959.816845833331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45959.816845833331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45959.816845833331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45959.816845833331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45959.816845833331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45959.816845833331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45959.816845833331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45959.816845833331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45959.816845833331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45959.816845833331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45959.816845833331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45959.816845833331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45959.816845833331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45959.816845833331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45959.816845833331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45959.816845833331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45959.816845833331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45959.816845833331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45959.816845833331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45959.816845833331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45959.816845833331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45959.816845833331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45959.816845833331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45959.816845833331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45959.816845833331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45959.816845833331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45959.816845833331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45959.816845833331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45959.816845833331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45959.816845833331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45959.816845833331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45959.816845833331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45959.816845833331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45959.816845833331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45959.816845833331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45959.816845833331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45959.816845833331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45959.816845833331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45959.816845833331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45959.816845833331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45959.816845833331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45959.816845833331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45959.816845833331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45959.816845833331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45959.816845833331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45959.816845833331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45959.816845833331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45959.816845833331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45959.816845833331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45959.816845833331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45959.816845833331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45959.816845833331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45959.816845833331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45959.816845833331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45959.816845833331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45959.816845833331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45959.816845833331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45959.816845833331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45959.816845833331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45959.816845833331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45959.816845833331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45959.816845833331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45959.816845833331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45959.816845833331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45959.816845833331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45959.816845833331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45959.816845833331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45959.816845833331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45959.816845833331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45959.816845833331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45959.816845833331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45959.816845833331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45959.816845833331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45959.816845833331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45959.816845833331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45959.816845833331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45959.816845833331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45959.816845833331</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45959.816845833331</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45959.816845833331</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45959.816845833331</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45959.816845833331</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45959.816845833331</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45959.816845833331</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45959.816845833331</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D364BCA5-19D6-43AF-9C1C-5E54D4BEA1DD}"/>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134.81700787036971</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1.0747625000003609</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45959.816845833331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45959.816845833331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45959.816845833331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R2</v>
      </c>
      <c r="C8" s="18"/>
      <c r="D8" s="18" t="s">
        <v>23570</v>
      </c>
      <c r="E8" s="114"/>
      <c r="F8" s="115"/>
      <c r="G8" s="116">
        <f ca="1">IFERROR(NOW()-F8,"-")</f>
        <v>45959.816845833331</v>
      </c>
      <c r="H8" s="115"/>
      <c r="I8" s="18" t="str">
        <f>IFERROR(VLOOKUP(D8,DB!A:F,6,0),"")</f>
        <v>SCECO</v>
      </c>
      <c r="J8" s="18" t="str">
        <f>IFERROR(VLOOKUP(D8,DB!A:G,7,0),"")</f>
        <v>Vandalized+No BB Design</v>
      </c>
      <c r="K8" s="19"/>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45959.816845833331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45959.816845833331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45959.816845833331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45959.816845833331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45959.816845833331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45959.816845833331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45959.816845833331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45959.816845833331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45959.816845833331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45959.816845833331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45959.816845833331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45959.816845833331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45959.816845833331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45959.816845833331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45959.816845833331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45959.816845833331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45959.816845833331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45959.816845833331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45959.816845833331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45959.816845833331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45959.816845833331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45959.816845833331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45959.816845833331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45959.816845833331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45959.816845833331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45959.816845833331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45959.816845833331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45959.816845833331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45959.816845833331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45959.816845833331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45959.816845833331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45959.816845833331</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45959.816845833331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45959.816845833331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45959.816845833331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45959.816845833331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45959.816845833331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45959.816845833331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45959.816845833331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45959.816845833331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45959.816845833331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45959.816845833331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45959.816845833331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45959.816845833331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45959.816845833331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45959.816845833331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45959.816845833331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45959.816845833331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45959.816845833331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45959.816845833331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45959.816845833331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45959.816845833331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45959.816845833331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45959.816845833331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45959.816845833331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45959.816845833331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45959.816845833331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45959.816845833331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45959.816845833331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45959.816845833331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45959.816845833331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45959.816845833331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45959.816845833331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45959.816845833331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45959.816845833331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45959.816845833331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45959.816845833331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45959.816845833331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45959.816845833331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45959.816845833331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45959.816845833331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45959.816845833331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45959.816845833331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45959.816845833331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45959.816845833331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45959.816845833331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45959.816845833331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45959.816845833331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45959.816845833331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45959.816845833331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45959.816845833331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45959.816845833331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45959.816845833331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45959.816845833331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45959.816845833331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45959.816845833331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45959.816845833331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45959.816845833331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45959.816845833331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45959.816845833331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45959.816845833331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45959.816845833331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45959.816845833331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45959.816845833331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45959.816845833331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45959.816845833331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45959.816845833331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45959.816845833331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45959.816845833331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45959.816845833331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45959.816845833331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45959.816845833331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45959.816845833331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45959.816845833331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45959.816845833331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45959.816845833331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45959.816845833331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45959.816845833331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45959.816845833331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45959.816845833331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45959.816845833331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45959.816845833331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45959.816845833331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45959.816845833331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45959.816845833331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45959.816845833331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45959.816845833331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45959.816845833331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45959.816845833331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45959.816845833331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45959.816845833331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45959.816845833331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45959.816845833331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45959.816845833331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45959.816845833331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45959.816845833331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45959.816845833331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45959.816845833331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45959.816845833331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45959.816845833331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45959.816845833331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45959.816845833331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45959.816845833331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45959.816845833331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45959.816845833331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45959.816845833331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45959.816845833331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45959.816845833331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45959.816845833331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45959.816845833331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45959.816845833331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45959.816845833331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45959.816845833331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45959.816845833331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45959.816845833331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45959.816845833331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45959.816845833331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45959.816845833331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45959.816845833331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45959.816845833331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45959.816845833331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45959.816845833331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45959.816845833331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45959.816845833331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45959.816845833331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45959.816845833331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45959.816845833331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45959.816845833331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45959.816845833331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45959.816845833331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45959.816845833331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45959.816845833331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45959.816845833331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45959.816845833331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45959.816845833331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45959.816845833331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45959.816845833331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45959.816845833331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45959.816845833331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45959.816845833331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45959.816845833331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45959.816845833331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45959.816845833331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45959.816845833331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45959.816845833331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45959.816845833331</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39113</v>
      </c>
      <c r="B2" s="63" t="str">
        <f>IFERROR(VLOOKUP(D2,DB!A:K,11,0),"")</f>
        <v>R3</v>
      </c>
      <c r="C2" s="18">
        <v>2</v>
      </c>
      <c r="D2" s="18" t="s">
        <v>19061</v>
      </c>
      <c r="E2" s="18" t="s">
        <v>39114</v>
      </c>
      <c r="F2" s="20">
        <v>45959.799768518518</v>
      </c>
      <c r="G2" s="21">
        <f t="shared" ref="G2:G59" ca="1" si="0">IFERROR(NOW()-F2,"-")</f>
        <v>1.707731481292285E-2</v>
      </c>
      <c r="H2" s="22">
        <v>45959.794212962966</v>
      </c>
      <c r="I2" s="19" t="str">
        <f>IFERROR(VLOOKUP(D2,DB!A:F,6,0),"")</f>
        <v>SCECO</v>
      </c>
      <c r="J2" s="18" t="str">
        <f>IFERROR(VLOOKUP(D2,DB!A:G,7,0),"")</f>
        <v>Dead</v>
      </c>
      <c r="K2" s="46" t="s">
        <v>39115</v>
      </c>
      <c r="L2" s="23" t="str">
        <f>IFERROR(VLOOKUP(D2,DB!A:I,9,0),"")</f>
        <v>Latis</v>
      </c>
    </row>
    <row r="3" spans="1:13" ht="15" customHeight="1">
      <c r="A3" s="19"/>
      <c r="B3" s="63" t="str">
        <f>IFERROR(VLOOKUP(D3,DB!A:K,11,0),"")</f>
        <v/>
      </c>
      <c r="C3" s="18"/>
      <c r="D3" s="18"/>
      <c r="E3" s="18"/>
      <c r="F3" s="20"/>
      <c r="G3" s="21">
        <f t="shared" ca="1" si="0"/>
        <v>45959.816845833331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45959.816845833331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45959.816845833331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45959.816845833331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45959.816845833331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45959.816845833331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45959.816845833331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45959.816845833331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45959.816845833331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45959.816845833331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45959.816845833331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45959.816845833331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45959.816845833331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45959.816845833331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45959.816845833331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45959.816845833331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45959.816845833331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45959.816845833331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45959.816845833331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45959.816845833331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45959.816845833331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45959.816845833331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45959.816845833331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45959.816845833331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45959.816845833331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45959.816845833331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45959.816845833331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45959.816845833331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45959.816845833331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45959.816845833331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45959.816845833331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45959.816845833331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45959.816845833331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45959.816845833331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45959.816845833331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45959.816845833331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45959.816845833331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45959.816845833331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45959.816845833331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45959.816845833331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45959.816845833331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45959.816845833331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45959.816845833331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45959.816845833331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45959.816845833331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45959.816845833331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45959.816845833331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45959.816845833331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45959.816845833331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45959.816845833331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45959.816845833331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45959.816845833331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45959.816845833331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45959.816845833331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45959.816845833331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45959.816845833331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45959.816845833331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45959.816845833331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45959.816845833331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45959.816845833331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45959.816845833331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45959.816845833331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45959.816845833331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45959.816845833331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45959.816845833331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45959.816845833331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45959.816845833331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45959.816845833331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45959.816845833331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45959.816845833331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45959.816845833331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45959.816845833331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45959.816845833331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45959.816845833331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45959.816845833331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45959.816845833331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45959.816845833331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45959.816845833331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45959.816845833331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45959.816845833331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45959.816845833331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45959.816845833331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45959.816845833331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45959.816845833331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45959.816845833331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45959.816845833331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45959.816845833331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45959.816845833331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45959.816845833331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45959.816845833331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45959.816845833331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45959.816845833331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45959.816845833331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45959.816845833331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45959.816845833331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45959.816845833331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45959.816845833331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45959.816845833331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45959.816845833331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45959.816845833331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45959.816845833331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45959.816845833331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45959.816845833331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45959.816845833331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45959.816845833331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45959.816845833331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45959.816845833331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45959.816845833331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45959.816845833331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45959.816845833331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45959.816845833331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45959.816845833331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45959.816845833331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45959.816845833331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45959.816845833331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45959.816845833331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45959.816845833331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45959.816845833331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45959.816845833331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45959.816845833331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45959.816845833331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45959.816845833331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45959.816845833331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45959.816845833331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45959.816845833331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45959.816845833331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45959.816845833331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45959.816845833331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45959.816845833331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45959.816845833331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45959.816845833331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45959.816845833331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45959.816845833331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45959.816845833331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45959.816845833331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45959.816845833331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45959.816845833331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45959.816845833331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45959.816845833331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45959.816845833331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45959.816845833331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45959.816845833331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45959.816845833331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45959.816845833331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45959.816845833331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45959.816845833331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45959.816845833331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45959.816845833331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45959.816845833331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45959.816845833331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45959.816845833331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45959.816845833331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45959.816845833331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45959.816845833331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45959.816845833331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45959.816845833331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45959.816845833331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45959.816845833331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45959.816845833331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45959.816845833331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45959.816845833331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45959.816845833331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45959.816845833331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45959.816845833331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45959.816845833331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45959.816845833331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45959.816845833331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45959.816845833331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45959.816845833331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45959.816845833331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45959.816845833331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45959.816845833331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45959.816845833331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45959.816845833331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45959.816845833331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45959.816845833331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45959.816845833331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45959.816845833331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45959.816845833331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45959.816845833331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45959.816845833331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45959.816845833331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45959.816845833331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45959.816845833331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45959.816845833331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45959.816845833331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45959.816845833331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45959.816845833331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45959.816845833331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45959.816845833331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45959.816845833331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45959.816845833331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45959.816845833331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45959.816845833331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45959.816845833331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45959.816845833331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45959.816845833331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45959.816845833331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45959.816845833331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45959.816845833331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45959.816845833331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45959.816845833331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45959.816845833331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45959.816845833331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45959.816845833331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45959.816845833331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45959.816845833331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45959.816845833331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45959.816845833331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45959.816845833331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45959.816845833331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45959.816845833331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45959.816845833331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45959.816845833331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45959.816845833331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45959.816845833331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45959.816845833331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45959.816845833331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45959.816845833331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45959.816845833331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45959.816845833331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45959.816845833331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45959.816845833331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45959.816845833331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45959.816845833331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45959.816845833331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45959.816845833331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45959.816845833331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45959.816845833331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45959.816845833331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45959.816845833331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45959.816845833331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45959.816845833331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45959.816845833331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45959.816845833331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45959.816845833331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45959.816845833331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45959.816845833331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45959.816845833331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45959.816845833331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45959.816845833331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45959.816845833331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45959.816845833331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45959.816845833331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45959.816845833331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45959.816845833331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45959.816845833331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45959.816845833331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45959.816845833331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45959.816845833331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45959.816845833331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45959.816845833331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45959.816845833331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45959.816845833331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45959.816845833331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45959.816845833331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45959.816845833331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45959.816845833331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45959.816845833331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45959.816845833331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45959.816845833331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45959.816845833331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45959.816845833331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45959.816845833331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45959.816845833331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45959.816845833331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45959.816845833331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45959.816845833331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45959.816845833331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45959.816845833331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45959.816845833331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45959.816845833331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45959.816845833331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45959.816845833331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45959.816845833331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45959.816845833331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45959.816845833331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45959.816845833331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45959.816845833331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45959.816845833331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45959.816845833331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45959.816845833331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45959.816845833331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45959.816845833331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45959.816845833331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45959.816845833331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45959.816845833331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45959.816845833331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45959.816845833331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45959.816845833331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45959.816845833331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45959.816845833331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45959.816845833331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45959.816845833331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45959.816845833331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45959.816845833331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45959.816845833331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45959.816845833331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45959.816845833331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45959.816845833331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45959.816845833331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45959.816845833331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45959.816845833331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45959.816845833331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45959.816845833331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45959.816845833331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45959.816845833331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45959.816845833331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45959.816845833331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45959.816845833331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45959.816845833331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45959.816845833331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45959.816845833331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45959.816845833331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45959.816845833331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45959.816845833331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45959.816845833331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45959.816845833331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45959.816845833331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45959.816845833331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45959.816845833331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45959.816845833331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45959.816845833331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45959.816845833331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45959.816845833331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45959.816845833331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45959.816845833331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45959.816845833331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45959.816845833331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45959.816845833331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45959.816845833331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45959.816845833331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45959.816845833331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45959.816845833331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45959.816845833331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45959.816845833331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45959.816845833331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45959.816845833331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45959.816845833331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45959.816845833331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45959.816845833331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45959.816845833331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45959.816845833331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45959.816845833331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45959.816845833331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45959.816845833331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45959.816845833331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45959.816845833331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45959.816845833331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45959.816845833331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45959.816845833331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45959.816845833331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45959.816845833331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45959.816845833331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45959.816845833331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45959.816845833331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45959.816845833331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45959.816845833331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45959.816845833331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45959.816845833331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45959.816845833331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45959.816845833331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45959.816845833331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45959.816845833331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45959.816845833331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45959.816845833331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45959.816845833331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45959.816845833331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45959.816845833331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45959.816845833331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45959.816845833331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45959.816845833331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45959.816845833331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45959.816845833331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45959.816845833331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45959.816845833331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45959.816845833331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45959.816845833331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45959.816845833331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45959.816845833331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45959.816845833331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45959.816845833331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45959.816845833331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45959.816845833331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45959.816845833331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45959.816845833331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45959.816845833331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45959.816845833331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45959.816845833331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45959.816845833331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45959.816845833331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45959.816845833331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45959.816845833331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45959.816845833331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45959.816845833331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45959.816845833331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45959.816845833331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45959.816845833331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45959.816845833331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45959.816845833331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45959.816845833331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45959.816845833331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45959.816845833331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45959.816845833331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45959.816845833331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45959.816845833331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45959.816845833331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45959.816845833331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45959.816845833331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45959.816845833331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45959.816845833331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45959.816845833331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45959.816845833331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45959.816845833331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45959.816845833331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45959.816845833331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45959.816845833331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45959.816845833331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45959.816845833331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45959.816845833331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45959.816845833331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45959.816845833331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45959.816845833331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45959.816845833331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45959.816845833331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45959.816845833331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45959.816845833331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45959.816845833331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45959.816845833331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45959.816845833331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45959.816845833331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45959.816845833331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45959.816845833331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45959.816845833331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45959.816845833331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45959.816845833331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45959.816845833331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45959.816845833331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45959.816845833331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45959.816845833331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45959.816845833331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45959.816845833331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45959.816845833331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45959.816845833331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45959.816845833331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45959.816845833331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45959.816845833331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45959.816845833331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45959.816845833331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45959.816845833331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45959.816845833331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45959.816845833331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45959.816845833331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45959.816845833331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45959.816845833331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45959.816845833331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45959.816845833331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45959.816845833331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45959.816845833331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45959.816845833331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45959.816845833331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45959.816845833331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45959.816845833331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45959.816845833331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45959.816845833331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45959.816845833331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45959.816845833331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45959.816845833331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45959.816845833331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45959.816845833331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45959.816845833331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45959.816845833331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45959.816845833331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45959.816845833331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45959.816845833331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45959.816845833331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45959.816845833331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45959.816845833331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45959.816845833331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45959.816845833331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45959.816845833331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45959.816845833331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45959.816845833331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45959.816845833331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45959.816845833331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45959.816845833331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45959.816845833331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45959.816845833331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45959.816845833331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45959.816845833331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45959.816845833331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45959.816845833331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45959.816845833331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45959.816845833331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45959.816845833331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45959.816845833331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45959.816845833331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45959.816845833331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45959.816845833331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45959.816845833331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45959.816845833331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45959.816845833331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45959.816845833331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45959.816845833331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45959.816845833331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45959.816845833331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45959.816845833331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45959.816845833331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45959.816845833331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45959.816845833331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45959.816845833331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45959.816845833331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45959.816845833331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45959.816845833331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45959.816845833331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45959.816845833331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45959.816845833331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45959.816845833331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45959.816845833331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45959.816845833331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45959.816845833331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45959.816845833331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45959.816845833331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45959.816845833331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45959.816845833331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45959.816845833331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45959.816845833331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45959.816845833331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45959.816845833331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45959.816845833331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45959.816845833331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45959.816845833331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45959.816845833331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45959.816845833331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45959.816845833331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45959.816845833331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45959.816845833331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45959.816845833331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45959.816845833331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45959.816845833331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45959.816845833331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45959.816845833331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45959.816845833331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45959.816845833331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45959.816845833331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45959.816845833331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45959.816845833331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45959.816845833331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45959.816845833331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45959.816845833331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45959.816845833331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45959.816845833331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45959.816845833331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45959.816845833331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45959.816845833331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45959.816845833331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45959.816845833331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45959.816845833331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45959.816845833331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45959.816845833331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45959.816845833331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45959.816845833331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45959.816845833331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45959.816845833331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45959.816845833331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45959.816845833331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45959.816845833331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45959.816845833331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45959.816845833331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45959.816845833331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45959.816845833331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45959.816845833331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45959.816845833331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45959.816845833331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45959.816845833331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45959.816845833331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45959.816845833331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45959.816845833331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45959.816845833331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45959.816845833331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45959.816845833331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45959.816845833331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45959.816845833331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45959.816845833331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45959.816845833331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45959.816845833331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45959.816845833331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45959.816845833331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45959.816845833331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45959.816845833331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45959.816845833331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45959.816845833331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45959.816845833331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45959.816845833331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45959.816845833331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45959.816845833331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45959.816845833331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45959.816845833331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45959.816845833331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45959.816845833331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45959.816845833331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45959.816845833331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45959.816845833331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45959.816845833331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45959.816845833331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45959.816845833331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45959.816845833331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45959.816845833331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45959.816845833331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45959.816845833331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45959.816845833331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45959.816845833331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45959.816845833331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45959.816845833331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45959.816845833331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45959.816845833331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45959.816845833331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45959.816845833331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45959.816845833331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45959.816845833331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45959.816845833331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45959.816845833331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45959.816845833331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45959.816845833331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45959.816845833331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45959.816845833331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45959.816845833331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45959.816845833331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45959.816845833331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45959.816845833331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45959.816845833331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45959.816845833331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45959.816845833331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45959.816845833331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45959.816845833331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45959.816845833331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45959.816845833331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45959.816845833331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45959.816845833331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45959.816845833331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45959.816845833331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45959.816845833331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45959.816845833331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45959.816845833331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45959.816845833331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45959.816845833331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45959.816845833331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45959.816845833331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45959.816845833331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45959.816845833331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45959.816845833331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45959.816845833331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45959.816845833331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45959.816845833331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45959.816845833331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45959.816845833331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45959.816845833331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45959.816845833331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45959.816845833331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45959.816845833331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45959.816845833331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45959.816845833331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45959.816845833331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45959.816845833331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45959.816845833331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45959.816845833331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45959.816845833331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45959.816845833331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45959.816845833331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45959.816845833331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45959.816845833331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45959.816845833331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45959.816845833331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45959.816845833331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45959.816845833331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45959.816845833331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45959.816845833331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45959.816845833331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45959.816845833331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45959.816845833331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45959.816845833331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45959.816845833331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45959.816845833331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45959.816845833331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45959.816845833331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45959.816845833331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45959.816845833331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45959.816845833331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45959.816845833331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45959.816845833331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45959.816845833331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45959.816845833331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45959.816845833331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45959.816845833331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45959.816845833331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45959.816845833331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45959.816845833331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45959.816845833331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45959.816845833331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45959.816845833331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45959.816845833331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45959.816845833331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45959.816845833331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45959.816845833331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45959.816845833331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45959.816845833331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45959.816845833331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45959.816845833331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45959.816845833331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45959.816845833331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45959.816845833331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45959.816845833331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45959.816845833331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45959.816845833331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45959.816845833331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45959.816845833331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45959.816845833331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45959.816845833331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45959.816845833331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45959.816845833331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45959.816845833331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45959.816845833331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45959.816845833331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45959.816845833331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45959.816845833331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45959.816845833331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45959.816845833331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45959.816845833331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45959.816845833331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45959.816845833331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45959.816845833331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45959.816845833331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45959.816845833331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45959.816845833331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45959.816845833331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45959.816845833331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45959.816845833331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45959.816845833331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45959.816845833331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45959.816845833331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45959.816845833331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45959.816845833331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45959.816845833331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45959.816845833331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45959.816845833331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45959.816845833331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45959.816845833331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45959.816845833331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45959.816845833331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45959.816845833331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45959.816845833331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45959.816845833331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45959.816845833331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45959.816845833331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45959.816845833331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45959.816845833331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45959.816845833331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45959.816845833331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45959.816845833331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45959.816845833331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45959.816845833331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45959.816845833331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45959.816845833331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45959.816845833331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45959.816845833331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45959.816845833331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45959.816845833331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45959.816845833331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45959.816845833331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45959.816845833331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45959.816845833331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45959.816845833331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45959.816845833331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45959.816845833331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45959.816845833331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45959.816845833331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45959.816845833331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45959.816845833331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45959.816845833331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45959.816845833331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45959.816845833331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45959.816845833331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45959.816845833331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45959.816845833331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45959.816845833331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45959.816845833331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45959.816845833331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45959.816845833331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45959.816845833331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45959.816845833331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45959.816845833331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45959.816845833331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45959.816845833331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45959.816845833331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45959.816845833331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45959.816845833331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45959.816845833331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45959.816845833331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45959.816845833331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45959.816845833331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45959.816845833331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45959.816845833331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45959.816845833331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45959.816845833331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45959.816845833331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45959.816845833331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45959.816845833331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45959.816845833331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45959.816845833331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45959.816845833331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45959.816845833331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45959.816845833331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45959.816845833331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45959.816845833331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45959.816845833331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45959.816845833331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45959.816845833331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45959.816845833331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45959.816845833331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45959.816845833331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45959.816845833331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45959.816845833331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45959.816845833331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45959.816845833331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45959.816845833331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45959.816845833331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45959.816845833331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45959.816845833331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45959.816845833331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45959.816845833331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45959.816845833331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45959.816845833331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45959.816845833331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45959.816845833331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45959.816845833331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45959.816845833331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45959.816845833331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45959.816845833331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45959.816845833331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45959.816845833331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45959.816845833331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45959.816845833331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45959.816845833331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45959.816845833331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45959.816845833331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45959.816845833331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45959.816845833331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45959.816845833331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45959.816845833331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45959.816845833331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45959.816845833331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45959.816845833331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45959.816845833331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45959.816845833331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45959.816845833331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45959.816845833331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45959.816845833331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45959.816845833331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45959.816845833331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45959.816845833331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45959.816845833331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45959.816845833331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45959.816845833331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45959.816845833331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45959.816845833331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45959.816845833331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45959.816845833331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45959.816845833331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45959.816845833331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45959.816845833331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45959.816845833331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45959.816845833331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45959.816845833331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45959.816845833331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45959.816845833331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45959.816845833331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45959.816845833331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45959.816845833331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45959.816845833331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45959.816845833331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45959.816845833331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45959.816845833331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45959.816845833331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45959.816845833331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45959.816845833331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45959.816845833331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45959.816845833331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45959.816845833331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45959.816845833331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45959.816845833331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45959.816845833331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45959.816845833331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45959.816845833331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45959.816845833331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45959.816845833331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45959.816845833331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45959.816845833331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45959.816845833331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45959.816845833331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45959.816845833331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45959.816845833331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45959.816845833331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45959.816845833331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45959.816845833331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45959.816845833331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45959.816845833331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45959.816845833331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45959.816845833331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45959.816845833331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45959.816845833331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45959.816845833331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45959.816845833331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45959.816845833331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45959.816845833331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45959.816845833331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45959.816845833331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45959.816845833331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45959.816845833331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45959.816845833331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45959.816845833331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45959.816845833331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45959.816845833331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45959.816845833331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45959.816845833331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45959.816845833331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45959.816845833331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45959.816845833331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45959.816845833331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45959.816845833331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45959.816845833331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45959.816845833331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45959.816845833331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45959.816845833331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45959.816845833331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45959.816845833331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45959.816845833331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45959.816845833331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45959.816845833331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45959.816845833331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45959.816845833331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45959.816845833331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45959.816845833331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45959.816845833331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45959.816845833331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45959.816845833331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45959.816845833331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45959.816845833331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45959.816845833331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45959.816845833331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45959.816845833331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45959.816845833331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45959.816845833331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45959.816845833331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45959.816845833331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45959.816845833331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45959.816845833331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45959.816845833331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45959.816845833331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45959.816845833331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45959.816845833331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45959.816845833331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45959.816845833331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45959.816845833331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45959.816845833331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45959.816845833331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45959.816845833331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45959.816845833331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45959.816845833331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45959.816845833331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45959.816845833331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45959.816845833331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45959.816845833331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45959.816845833331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45959.816845833331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45959.816845833331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45959.816845833331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45959.816845833331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45959.816845833331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45959.816845833331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45959.816845833331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45959.816845833331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45959.816845833331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45959.816845833331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45959.816845833331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45959.816845833331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45959.816845833331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45959.816845833331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45959.816845833331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45959.816845833331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45959.816845833331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45959.816845833331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45959.816845833331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45959.816845833331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45959.816845833331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45959.816845833331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45959.816845833331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45959.816845833331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45959.816845833331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45959.816845833331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45959.816845833331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45959.816845833331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45959.816845833331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45959.816845833331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45959.816845833331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45959.816845833331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45959.816845833331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45959.816845833331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45959.816845833331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45959.816845833331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45959.816845833331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45959.816845833331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45959.816845833331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45959.816845833331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45959.816845833331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45959.816845833331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45959.816845833331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45959.816845833331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45959.816845833331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45959.816845833331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45959.816845833331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45959.816845833331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45959.816845833331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45959.816845833331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45959.816845833331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45959.816845833331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45959.816845833331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45959.816845833331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45959.816845833331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45959.816845833331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45959.816845833331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45959.816845833331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45959.816845833331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45959.816845833331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45959.816845833331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45959.816845833331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45959.816845833331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45959.816845833331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45959.816845833331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45959.816845833331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45959.816845833331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45959.816845833331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45959.816845833331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45959.816845833331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45959.816845833331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45959.816845833331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45959.816845833331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45959.816845833331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45959.816845833331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45959.816845833331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45959.816845833331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45959.816845833331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45959.816845833331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45959.816845833331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45959.816845833331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45959.816845833331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45959.816845833331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45959.816845833331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45959.816845833331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45959.816845833331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45959.816845833331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45959.816845833331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45959.816845833331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45959.816845833331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45959.816845833331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45959.816845833331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45959.816845833331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45959.816845833331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45959.816845833331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45959.816845833331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45959.816845833331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45959.816845833331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45959.816845833331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45959.816845833331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45959.816845833331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45959.816845833331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45959.816845833331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45959.816845833331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45959.816845833331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45959.816845833331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45959.816845833331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45959.816845833331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45959.816845833331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45959.816845833331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45959.816845833331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45959.816845833331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45959.816845833331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45959.816845833331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45959.816845833331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45959.816845833331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45959.816845833331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45959.816845833331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45959.816845833331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45959.816845833331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45959.816845833331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45959.816845833331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45959.816845833331</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256.33612824073498</v>
      </c>
      <c r="H2" s="99">
        <v>45703.474768518521</v>
      </c>
      <c r="I2" s="99" t="str">
        <f>IFERROR(VLOOKUP(D2,DB!A:F,6,0),"")</f>
        <v>SCECO</v>
      </c>
      <c r="J2" s="99" t="str">
        <f>IFERROR(VLOOKUP(D2,DB!A:G,7,0),"")</f>
        <v>Dead</v>
      </c>
      <c r="K2" s="101" t="s">
        <v>39117</v>
      </c>
      <c r="L2" s="94" t="str">
        <f>IFERROR(VLOOKUP(D2,DB!A:I,9,0),"")</f>
        <v>Latis</v>
      </c>
    </row>
    <row r="3" spans="1:16" ht="15" customHeight="1">
      <c r="A3" s="119"/>
      <c r="B3" s="119" t="str">
        <f>IFERROR(VLOOKUP(D3,DB!A:K,11,0),"")</f>
        <v/>
      </c>
      <c r="C3" s="120"/>
      <c r="D3" s="121"/>
      <c r="E3" s="98"/>
      <c r="F3" s="123"/>
      <c r="G3" s="124">
        <f ca="1">IFERROR(NOW()-F3,"")</f>
        <v>45959.816845833331</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45959.816845833331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45959.816845833331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45959.816845833331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45959.816845833331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45959.816845833331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45959.816845833331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45959.816845833331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45959.816845833331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45959.816845833331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45959.816845833331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45959.816845833331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45959.816845833331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45959.816845833331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45959.816845833331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45959.816845833331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45959.816845833331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45959.816845833331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45959.816845833331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45959.816845833331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45959.816845833331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45959.816845833331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45959.816845833331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45959.816845833331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45959.816845833331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45959.816845833331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45959.816845833331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45959.816845833331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45959.816845833331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45959.816845833331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45959.816845833331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45959.816845833331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45959.816845833331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45959.816845833331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45959.816845833331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45959.816845833331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45959.816845833331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45959.816845833331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45959.816845833331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45959.816845833331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45959.816845833331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45959.816845833331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45959.816845833331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45959.816845833331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45959.816845833331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45959.816845833331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45959.816845833331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45959.816845833331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45959.816845833331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45959.816845833331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45959.816845833331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45959.816845833331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45959.816845833331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45959.816845833331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45959.816845833331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45959.816845833331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45959.816845833331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45959.816845833331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45959.816845833331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45959.816845833331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45959.816845833331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45959.816845833331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45959.816845833331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45959.816845833331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45959.816845833331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45959.816845833331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45959.816845833331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45959.816845833331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45959.816845833331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45959.816845833331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45959.816845833331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45959.816845833331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45959.816845833331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45959.816845833331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45959.816845833331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45959.816845833331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45959.816845833331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45959.816845833331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45959.816845833331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45959.816845833331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45959.816845833331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45959.816845833331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45959.816845833331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45959.816845833331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45959.816845833331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45959.816845833331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45959.816845833331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45959.816845833331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45959.816845833331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45959.816845833331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45959.816845833331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45959.816845833331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45959.816845833331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45959.816845833331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45959.816845833331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45959.816845833331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45959.816845833331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45959.816845833331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45959.816845833331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45959.816845833331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45959.816845833331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45959.816845833331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45959.816845833331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45959.816845833331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45959.816845833331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45959.816845833331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45959.816845833331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45959.816845833331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45959.816845833331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45959.816845833331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45959.816845833331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45959.816845833331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45959.816845833331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45959.816845833331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45959.816845833331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45959.816845833331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45959.816845833331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45959.816845833331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45959.816845833331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45959.816845833331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45959.816845833331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45959.816845833331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45959.816845833331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45959.816845833331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45959.816845833331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45959.816845833331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45959.816845833331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45959.816845833331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45959.816845833331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45959.816845833331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45959.816845833331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45959.816845833331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45959.816845833331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45959.816845833331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45959.816845833331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45959.816845833331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45959.816845833331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45959.816845833331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45959.816845833331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45959.816845833331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45959.816845833331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45959.816845833331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45959.816845833331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45959.816845833331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45959.816845833331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45959.816845833331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45959.816845833331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45959.816845833331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45959.816845833331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45959.816845833331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45959.816845833331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45959.816845833331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45959.816845833331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45959.816845833331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45959.816845833331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45959.816845833331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45959.816845833331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45959.816845833331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45959.816845833331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45959.816845833331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45959.816845833331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45959.816845833331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45959.816845833331</v>
      </c>
      <c r="H165" s="123"/>
      <c r="I165" s="119" t="str">
        <f>IFERROR(VLOOKUP(D165,DB!A:F,6,0),"")</f>
        <v/>
      </c>
      <c r="J165" s="119" t="str">
        <f>IFERROR(VLOOKUP(D165,DB!A:G,7,0),"")</f>
        <v/>
      </c>
      <c r="K165" s="125"/>
      <c r="L165" s="121" t="str">
        <f>IFERROR(VLOOKUP(D165,DB!A:I,9,0),"")</f>
        <v/>
      </c>
    </row>
    <row r="166" spans="1:12" ht="15" customHeight="1">
      <c r="A166" s="126"/>
      <c r="B166" s="126" t="str">
        <f>IFERROR(VLOOKUP(D166,DB!A:K,11,0),"")</f>
        <v/>
      </c>
      <c r="C166" s="127"/>
      <c r="D166" s="128"/>
      <c r="E166" s="129"/>
      <c r="F166" s="130"/>
      <c r="G166" s="131">
        <f ca="1">IFERROR(NOW()-F166,"")</f>
        <v>45959.816845833331</v>
      </c>
      <c r="H166" s="130"/>
      <c r="I166" s="126" t="str">
        <f>IFERROR(VLOOKUP(D166,DB!A:F,6,0),"")</f>
        <v/>
      </c>
      <c r="J166" s="126" t="str">
        <f>IFERROR(VLOOKUP(D166,DB!A:G,7,0),"")</f>
        <v/>
      </c>
      <c r="K166" s="132"/>
      <c r="L166" s="128" t="str">
        <f>IFERROR(VLOOKUP(D166,DB!A:I,9,0),"")</f>
        <v/>
      </c>
    </row>
  </sheetData>
  <dataValidations count="2">
    <dataValidation allowBlank="1" showInputMessage="1" showErrorMessage="1" sqref="E1" xr:uid="{A4F81451-56CC-4543-9497-104C4E44EE4B}"/>
    <dataValidation type="list" allowBlank="1" showInputMessage="1" showErrorMessage="1" sqref="E2:E5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K7" sqref="K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67.984785648142861</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39106</v>
      </c>
      <c r="F3" s="38">
        <v>45926.188877314817</v>
      </c>
      <c r="G3" s="144">
        <f t="shared" ref="G3" ca="1" si="0">IFERROR(NOW()-F3,"")</f>
        <v>33.627968518514535</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39106</v>
      </c>
      <c r="F4" s="153">
        <v>45948.661111111112</v>
      </c>
      <c r="G4" s="154">
        <f ca="1">IFERROR(NOW()-F4,"")</f>
        <v>11.155734722218767</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38224</v>
      </c>
      <c r="E5" s="152" t="s">
        <v>39106</v>
      </c>
      <c r="F5" s="153">
        <v>45959.68372685185</v>
      </c>
      <c r="G5" s="154">
        <f ca="1">IFERROR(NOW()-F5,"")</f>
        <v>0.1331189814809477</v>
      </c>
      <c r="H5" s="153">
        <v>45959.661168981482</v>
      </c>
      <c r="I5" s="152" t="str">
        <f>IFERROR(VLOOKUP(D5,DB!A:F,6,0),"")</f>
        <v>SCECO</v>
      </c>
      <c r="J5" s="152" t="str">
        <f>IFERROR(VLOOKUP(D5,DB!A:G,7,0),"")</f>
        <v>Haj Removal</v>
      </c>
      <c r="K5" s="152" t="s">
        <v>39125</v>
      </c>
      <c r="L5" s="152" t="str">
        <f>IFERROR(VLOOKUP(D5,DB!A:I,9,0),"")</f>
        <v>Latis</v>
      </c>
    </row>
    <row r="6" spans="1:13" ht="30.75">
      <c r="A6" s="152" t="s">
        <v>39126</v>
      </c>
      <c r="B6" s="152" t="str">
        <f>IFERROR(VLOOKUP(D6,DB!A:K,11,0),"")</f>
        <v>R5</v>
      </c>
      <c r="C6" s="152">
        <v>1</v>
      </c>
      <c r="D6" s="152" t="s">
        <v>38174</v>
      </c>
      <c r="E6" s="152" t="s">
        <v>39106</v>
      </c>
      <c r="F6" s="153" t="s">
        <v>24</v>
      </c>
      <c r="G6" s="154" t="str">
        <f ca="1">IFERROR(NOW()-F6,"")</f>
        <v/>
      </c>
      <c r="H6" s="153">
        <v>45959.661168981482</v>
      </c>
      <c r="I6" s="152" t="str">
        <f>IFERROR(VLOOKUP(D6,DB!A:F,6,0),"")</f>
        <v>SCECO</v>
      </c>
      <c r="J6" s="152" t="str">
        <f>IFERROR(VLOOKUP(D6,DB!A:G,7,0),"")</f>
        <v>Haj Removal</v>
      </c>
      <c r="K6" s="152" t="s">
        <v>39125</v>
      </c>
      <c r="L6" s="152" t="str">
        <f>IFERROR(VLOOKUP(D6,DB!A:I,9,0),"")</f>
        <v>Latis</v>
      </c>
    </row>
    <row r="7" spans="1:13" ht="30.75">
      <c r="A7" s="152" t="s">
        <v>39126</v>
      </c>
      <c r="B7" s="152" t="str">
        <f>IFERROR(VLOOKUP(D7,DB!A:K,11,0),"")</f>
        <v>R5</v>
      </c>
      <c r="C7" s="152">
        <v>2</v>
      </c>
      <c r="D7" s="152" t="s">
        <v>38159</v>
      </c>
      <c r="E7" s="152" t="s">
        <v>39106</v>
      </c>
      <c r="F7" s="153" t="s">
        <v>24</v>
      </c>
      <c r="G7" s="154" t="str">
        <f ca="1">IFERROR(NOW()-F7,"")</f>
        <v/>
      </c>
      <c r="H7" s="153">
        <v>45959.661168981482</v>
      </c>
      <c r="I7" s="152" t="str">
        <f>IFERROR(VLOOKUP(D7,DB!A:F,6,0),"")</f>
        <v>SCECO</v>
      </c>
      <c r="J7" s="152" t="str">
        <f>IFERROR(VLOOKUP(D7,DB!A:G,7,0),"")</f>
        <v>Haj Removal</v>
      </c>
      <c r="K7" s="152" t="s">
        <v>39127</v>
      </c>
      <c r="L7" s="152" t="str">
        <f>IFERROR(VLOOKUP(D7,DB!A:I,9,0),"")</f>
        <v>Latis</v>
      </c>
    </row>
    <row r="8" spans="1:13" ht="15">
      <c r="A8" s="152" t="s">
        <v>39128</v>
      </c>
      <c r="B8" s="152" t="str">
        <f>IFERROR(VLOOKUP(D8,DB!A:K,11,0),"")</f>
        <v>R5</v>
      </c>
      <c r="C8" s="152">
        <v>1</v>
      </c>
      <c r="D8" s="152" t="s">
        <v>38388</v>
      </c>
      <c r="E8" s="152" t="s">
        <v>39021</v>
      </c>
      <c r="F8" s="153">
        <v>45959.776261574072</v>
      </c>
      <c r="G8" s="154">
        <f ca="1">IFERROR(NOW()-F8,"")</f>
        <v>4.0584259259048849E-2</v>
      </c>
      <c r="H8" s="153">
        <v>45959.770173611112</v>
      </c>
      <c r="I8" s="152" t="str">
        <f>IFERROR(VLOOKUP(D8,DB!A:F,6,0),"")</f>
        <v>SCECO</v>
      </c>
      <c r="J8" s="152" t="str">
        <f>IFERROR(VLOOKUP(D8,DB!A:G,7,0),"")</f>
        <v>Good</v>
      </c>
      <c r="K8" s="152" t="s">
        <v>39129</v>
      </c>
      <c r="L8" s="152" t="str">
        <f>IFERROR(VLOOKUP(D8,DB!A:I,9,0),"")</f>
        <v>Latis</v>
      </c>
    </row>
    <row r="9" spans="1:13" ht="30.75">
      <c r="A9" s="152" t="s">
        <v>39130</v>
      </c>
      <c r="B9" s="152" t="str">
        <f>IFERROR(VLOOKUP(D9,DB!A:K,11,0),"")</f>
        <v>R5</v>
      </c>
      <c r="C9" s="152">
        <v>2</v>
      </c>
      <c r="D9" s="152" t="s">
        <v>38430</v>
      </c>
      <c r="E9" s="152" t="s">
        <v>39021</v>
      </c>
      <c r="F9" s="153">
        <v>45959.793969907405</v>
      </c>
      <c r="G9" s="154">
        <f ca="1">IFERROR(NOW()-F9,"")</f>
        <v>2.287592592620058E-2</v>
      </c>
      <c r="H9" s="153">
        <v>45959.786412037036</v>
      </c>
      <c r="I9" s="152" t="str">
        <f>IFERROR(VLOOKUP(D9,DB!A:F,6,0),"")</f>
        <v>SCECO</v>
      </c>
      <c r="J9" s="152" t="str">
        <f>IFERROR(VLOOKUP(D9,DB!A:G,7,0),"")</f>
        <v>Good</v>
      </c>
      <c r="K9" s="152" t="s">
        <v>39131</v>
      </c>
      <c r="L9" s="152" t="str">
        <f>IFERROR(VLOOKUP(D9,DB!A:I,9,0),"")</f>
        <v>Latis</v>
      </c>
    </row>
    <row r="10" spans="1:13" ht="15">
      <c r="A10" s="152" t="s">
        <v>39132</v>
      </c>
      <c r="B10" s="152" t="str">
        <f>IFERROR(VLOOKUP(D10,DB!A:K,11,0),"")</f>
        <v>R5</v>
      </c>
      <c r="C10" s="152">
        <v>2</v>
      </c>
      <c r="D10" s="152" t="s">
        <v>38407</v>
      </c>
      <c r="E10" s="152" t="s">
        <v>39021</v>
      </c>
      <c r="F10" s="153">
        <v>45959.801898148151</v>
      </c>
      <c r="G10" s="154">
        <f ca="1">IFERROR(NOW()-F10,"")</f>
        <v>1.4947685180231929E-2</v>
      </c>
      <c r="H10" s="153">
        <v>45959.792569444442</v>
      </c>
      <c r="I10" s="152" t="str">
        <f>IFERROR(VLOOKUP(D10,DB!A:F,6,0),"")</f>
        <v>SCECO</v>
      </c>
      <c r="J10" s="152" t="str">
        <f>IFERROR(VLOOKUP(D10,DB!A:G,7,0),"")</f>
        <v>Good</v>
      </c>
      <c r="K10" s="152" t="s">
        <v>39133</v>
      </c>
      <c r="L10" s="152" t="str">
        <f>IFERROR(VLOOKUP(D10,DB!A:I,9,0),"")</f>
        <v>Latis</v>
      </c>
    </row>
    <row r="11" spans="1:13" ht="15">
      <c r="A11" s="152" t="s">
        <v>39134</v>
      </c>
      <c r="B11" s="152" t="str">
        <f>IFERROR(VLOOKUP(D11,DB!A:K,11,0),"")</f>
        <v>R5</v>
      </c>
      <c r="C11" s="152">
        <v>1</v>
      </c>
      <c r="D11" s="152" t="s">
        <v>38350</v>
      </c>
      <c r="E11" s="152" t="s">
        <v>39021</v>
      </c>
      <c r="F11" s="153">
        <v>45959.815092592595</v>
      </c>
      <c r="G11" s="154">
        <f ca="1">IFERROR(NOW()-F11,"")</f>
        <v>1.7532407364342362E-3</v>
      </c>
      <c r="H11" s="153">
        <v>45959.809062499997</v>
      </c>
      <c r="I11" s="152" t="str">
        <f>IFERROR(VLOOKUP(D11,DB!A:F,6,0),"")</f>
        <v>SCECO</v>
      </c>
      <c r="J11" s="152" t="str">
        <f>IFERROR(VLOOKUP(D11,DB!A:G,7,0),"")</f>
        <v>Good</v>
      </c>
      <c r="K11" s="152" t="s">
        <v>39135</v>
      </c>
      <c r="L11" s="152" t="str">
        <f>IFERROR(VLOOKUP(D11,DB!A:I,9,0),"")</f>
        <v>Latis</v>
      </c>
    </row>
    <row r="12" spans="1:13" ht="15">
      <c r="A12" s="152"/>
      <c r="B12" s="152" t="str">
        <f>IFERROR(VLOOKUP(D12,DB!A:K,11,0),"")</f>
        <v/>
      </c>
      <c r="C12" s="152"/>
      <c r="D12"/>
      <c r="E12" s="152"/>
      <c r="F12" s="153"/>
      <c r="G12" s="154">
        <f ca="1">IFERROR(NOW()-F12,"")</f>
        <v>45959.816845833331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45959.816845833331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45959.816845833331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45959.816845833331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45959.816845833331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45959.816845833331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45959.816845833331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45959.816845833331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45959.816845833331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45959.816845833331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45959.816845833331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45959.816845833331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45959.816845833331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45959.816845833331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45959.816845833331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45959.816845833331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45959.816845833331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45959.816845833331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45959.816845833331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45959.816845833331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45959.816845833331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45959.816845833331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45959.816845833331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45959.816845833331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45959.816845833331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45959.816845833331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45959.816845833331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45959.816845833331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45959.816845833331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45959.816845833331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45959.816845833331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45959.816845833331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45959.816845833331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45959.816845833331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45959.816845833331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45959.816845833331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45959.816845833331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45959.816845833331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45959.816845833331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45959.816845833331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45959.816845833331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45959.816845833331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45959.816845833331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45959.816845833331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45959.816845833331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45959.816845833331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45959.816845833331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45959.816845833331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45959.816845833331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45959.816845833331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45959.816845833331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45959.816845833331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45959.816845833331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45959.816845833331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45959.816845833331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45959.816845833331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45959.816845833331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45959.816845833331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45959.816845833331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45959.816845833331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45959.816845833331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45959.816845833331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45959.816845833331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45959.816845833331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45959.816845833331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45959.816845833331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45959.816845833331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45959.816845833331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45959.816845833331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45959.816845833331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45959.816845833331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45959.816845833331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45959.816845833331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45959.816845833331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45959.816845833331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45959.816845833331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45959.816845833331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45959.816845833331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45959.816845833331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45959.816845833331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45959.816845833331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45959.816845833331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45959.816845833331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45959.816845833331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45959.816845833331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45959.816845833331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45959.816845833331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45959.816845833331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45959.816845833331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45959.816845833331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45959.816845833331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45959.816845833331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45959.816845833331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45959.816845833331</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45959.816845833331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45959.816845833331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45959.816845833331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45959.816845833331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45959.816845833331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45959.816845833331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45959.816845833331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45959.816845833331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45959.816845833331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45959.816845833331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45959.816845833331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45959.816845833331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45959.816845833331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45959.816845833331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45959.816845833331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45959.816845833331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45959.816845833331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45959.816845833331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45959.816845833331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45959.816845833331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45959.816845833331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45959.816845833331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45959.816845833331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45959.816845833331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45959.816845833331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45959.816845833331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45959.816845833331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45959.816845833331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45959.816845833331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45959.816845833331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45959.816845833331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45959.816845833331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45959.816845833331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45959.816845833331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45959.816845833331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45959.816845833331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45959.816845833331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45959.816845833331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45959.816845833331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45959.816845833331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45959.816845833331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45959.816845833331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45959.816845833331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45959.816845833331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45959.816845833331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45959.816845833331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45959.816845833331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45959.816845833331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45959.816845833331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45959.816845833331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45959.816845833331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45959.816845833331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45959.816845833331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45959.816845833331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45959.816845833331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45959.816845833331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45959.816845833331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45959.816845833331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45959.816845833331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45959.816845833331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45959.816845833331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45959.816845833331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45959.816845833331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45959.816845833331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45959.816845833331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45959.816845833331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45959.816845833331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45959.816845833331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45959.816845833331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45959.816845833331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45959.816845833331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45959.816845833331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45959.816845833331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45959.816845833331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45959.816845833331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45959.816845833331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45959.816845833331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45959.816845833331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45959.816845833331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45959.816845833331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45959.816845833331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45959.816845833331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45959.816845833331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45959.816845833331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45959.816845833331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45959.816845833331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45959.816845833331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45959.816845833331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45959.816845833331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45959.816845833331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45959.816845833331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45959.816845833331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45959.816845833331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45959.816845833331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45959.816845833331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45959.816845833331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45959.816845833331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45959.816845833331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45959.816845833331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45959.816845833331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45959.816845833331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45959.816845833331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45959.816845833331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45959.816845833331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45959.816845833331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45959.816845833331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45959.816845833331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45959.816845833331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45959.816845833331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45959.816845833331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45959.816845833331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45959.816845833331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45959.816845833331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45959.816845833331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45959.816845833331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45959.816845833331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45959.816845833331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45959.816845833331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45959.816845833331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45959.816845833331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45959.816845833331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45959.816845833331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45959.816845833331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45959.816845833331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45959.816845833331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45959.816845833331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45959.816845833331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45959.816845833331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45959.816845833331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45959.816845833331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45959.816845833331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45959.816845833331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45959.816845833331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45959.816845833331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45959.816845833331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45959.816845833331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45959.816845833331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45959.816845833331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45959.816845833331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45959.816845833331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45959.816845833331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45959.816845833331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45959.816845833331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45959.816845833331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45959.816845833331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45959.816845833331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45959.816845833331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45959.816845833331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45959.816845833331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45959.816845833331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45959.816845833331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45959.816845833331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45959.816845833331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45959.816845833331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45959.816845833331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45959.816845833331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45959.816845833331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45959.816845833331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45959.816845833331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45959.816845833331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45959.816845833331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45959.816845833331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45959.816845833331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45959.816845833331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45959.816845833331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45959.816845833331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45959.816845833331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45959.816845833331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45959.816845833331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45959.816845833331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45959.816845833331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45959.816845833331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45959.816845833331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45959.816845833331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45959.816845833331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45959.816845833331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45959.816845833331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45959.816845833331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45959.816845833331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45959.816845833331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45959.816845833331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45959.816845833331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45959.816845833331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45959.816845833331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45959.816845833331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45959.816845833331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45959.816845833331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45959.816845833331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45959.816845833331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45959.816845833331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45959.816845833331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45959.816845833331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45959.816845833331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45959.816845833331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45959.816845833331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45959.816845833331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45959.816845833331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45959.816845833331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45959.816845833331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45959.816845833331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45959.816845833331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45959.816845833331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45959.816845833331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45959.816845833331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45959.816845833331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45959.816845833331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45959.816845833331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45959.816845833331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45959.816845833331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45959.816845833331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45959.816845833331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45959.816845833331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45959.816845833331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45959.816845833331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45959.816845833331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45959.816845833331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45959.816845833331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45959.816845833331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45959.816845833331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45959.816845833331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45959.816845833331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45959.816845833331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45959.816845833331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45959.816845833331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45959.816845833331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45959.816845833331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45959.816845833331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45959.816845833331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45959.816845833331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45959.816845833331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45959.816845833331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45959.816845833331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45959.816845833331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45959.816845833331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45959.816845833331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45959.816845833331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45959.816845833331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45959.816845833331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45959.816845833331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45959.816845833331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45959.816845833331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45959.816845833331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45959.816845833331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45959.816845833331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45959.816845833331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45959.816845833331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45959.816845833331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45959.816845833331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45959.816845833331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45959.816845833331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45959.816845833331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45959.816845833331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45959.816845833331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45959.816845833331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45959.816845833331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45959.816845833331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45959.816845833331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45959.816845833331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45959.816845833331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45959.816845833331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45959.816845833331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45959.816845833331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45959.816845833331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45959.816845833331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45959.816845833331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45959.816845833331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45959.816845833331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45959.816845833331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45959.816845833331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45959.816845833331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45959.816845833331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45959.816845833331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45959.816845833331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45959.816845833331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45959.816845833331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45959.816845833331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45959.816845833331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45959.816845833331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45959.816845833331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45959.816845833331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45959.816845833331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45959.816845833331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45959.816845833331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45959.816845833331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45959.816845833331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45959.816845833331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45959.816845833331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45959.816845833331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45959.816845833331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45959.816845833331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45959.816845833331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45959.816845833331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45959.816845833331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45959.816845833331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45959.816845833331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45959.816845833331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45959.816845833331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45959.816845833331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45959.816845833331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45959.816845833331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45959.816845833331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45959.816845833331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45959.816845833331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45959.816845833331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45959.816845833331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45959.816845833331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45959.816845833331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45959.816845833331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45959.816845833331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45959.816845833331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45959.816845833331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45959.816845833331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45959.816845833331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45959.816845833331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45959.816845833331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45959.816845833331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45959.816845833331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45959.816845833331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45959.816845833331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45959.816845833331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45959.816845833331</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8"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34620</v>
      </c>
      <c r="E2" s="106" t="s">
        <v>39021</v>
      </c>
      <c r="F2" s="107"/>
      <c r="G2" s="77">
        <f ca="1">IFERROR(NOW()-F2,"-")</f>
        <v>45959.816845833331</v>
      </c>
      <c r="H2" s="107"/>
      <c r="I2" s="103" t="str">
        <f>IFERROR(VLOOKUP(D2,DB!A:F,6,0),"")</f>
        <v>SCECO</v>
      </c>
      <c r="J2" s="102" t="str">
        <f>IFERROR(VLOOKUP(D2,DB!A:G,7,0),"")</f>
        <v>Good</v>
      </c>
      <c r="K2" s="108" t="s">
        <v>39136</v>
      </c>
      <c r="L2" s="109" t="str">
        <f>IFERROR(VLOOKUP(D2,DB!A:I,9,0),"")</f>
        <v>Latis</v>
      </c>
    </row>
    <row r="3" spans="1:16383" ht="31.5" customHeight="1">
      <c r="A3" s="104" t="s">
        <v>39137</v>
      </c>
      <c r="B3" s="103" t="str">
        <f>IFERROR(VLOOKUP(D3,DB!A:K,11,0),"")</f>
        <v>R6</v>
      </c>
      <c r="C3" s="105"/>
      <c r="D3" s="103" t="s">
        <v>39006</v>
      </c>
      <c r="E3" s="106" t="s">
        <v>39021</v>
      </c>
      <c r="F3" s="107">
        <v>45959.716307870367</v>
      </c>
      <c r="G3" s="77">
        <f ca="1">IFERROR(NOW()-F3,"-")</f>
        <v>0.10053796296415385</v>
      </c>
      <c r="H3" s="107">
        <v>45959.541747685187</v>
      </c>
      <c r="I3" s="103" t="str">
        <f>IFERROR(VLOOKUP(D3,DB!A:F,6,0),"")</f>
        <v>SCECO-Rental-Genset</v>
      </c>
      <c r="J3" s="102" t="str">
        <f>IFERROR(VLOOKUP(D3,DB!A:G,7,0),"")</f>
        <v>In progress</v>
      </c>
      <c r="K3" s="108"/>
      <c r="L3" s="109" t="str">
        <f>IFERROR(VLOOKUP(D3,DB!A:I,9,0),"")</f>
        <v>Latis</v>
      </c>
    </row>
    <row r="4" spans="1:16383" ht="31.5" customHeight="1">
      <c r="A4" s="104"/>
      <c r="B4" s="103" t="str">
        <f>IFERROR(VLOOKUP(D4,DB!A:K,11,0),"")</f>
        <v/>
      </c>
      <c r="C4" s="105"/>
      <c r="D4" s="170"/>
      <c r="E4" s="106"/>
      <c r="F4" s="107"/>
      <c r="G4" s="77">
        <f ca="1">IFERROR(NOW()-F4,"-")</f>
        <v>45959.816845833331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45959.816845833331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45959.816845833331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45959.816845833331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45959.816845833331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45959.816845833331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45959.816845833331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45959.816845833331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45959.816845833331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45959.816845833331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45959.816845833331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45959.816845833331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45959.816845833331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45959.816845833331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45959.816845833331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45959.816845833331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45959.816845833331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45959.816845833331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45959.816845833331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45959.816845833331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45959.816845833331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45959.816845833331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45959.816845833331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45959.816845833331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45959.816845833331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45959.816845833331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45959.816845833331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45959.816845833331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45959.816845833331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45959.816845833331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45959.816845833331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45959.816845833331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45959.816845833331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45959.816845833331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45959.816845833331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45959.816845833331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45959.816845833331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45959.816845833331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45959.816845833331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45959.816845833331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45959.816845833331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45959.816845833331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45959.816845833331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45959.816845833331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45959.816845833331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45959.816845833331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45959.816845833331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45959.816845833331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45959.816845833331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45959.816845833331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45959.816845833331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45959.816845833331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45959.816845833331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45959.816845833331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45959.816845833331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45959.816845833331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45959.816845833331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45959.816845833331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45959.816845833331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45959.816845833331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45959.816845833331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45959.816845833331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45959.816845833331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45959.816845833331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45959.816845833331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45959.816845833331</v>
      </c>
      <c r="H69" s="107"/>
      <c r="I69" s="103" t="str">
        <f>IFERROR(VLOOKUP(D69,DB!A:F,6,0),"")</f>
        <v/>
      </c>
      <c r="J69" s="102" t="str">
        <f>IFERROR(VLOOKUP(D69,DB!A:G,7,0),"")</f>
        <v/>
      </c>
      <c r="K69" s="108"/>
      <c r="L69" s="109" t="str">
        <f>IFERROR(VLOOKUP(D69,DB!A:I,9,0),"")</f>
        <v/>
      </c>
    </row>
  </sheetData>
  <dataValidations count="2">
    <dataValidation allowBlank="1" showInputMessage="1" showErrorMessage="1" sqref="E1" xr:uid="{380493DB-286A-4683-AF55-C78F04945A49}"/>
    <dataValidation type="list" allowBlank="1" showInputMessage="1" showErrorMessage="1" sqref="E2:E6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2025-10-29T16:38:47Z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