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391" documentId="13_ncr:1_{F6CB121F-512D-4AA6-A0C1-0FB36C537598}" xr6:coauthVersionLast="47" xr6:coauthVersionMax="47" xr10:uidLastSave="{1AF6E86D-D937-4015-9E0A-4FC75703004F}"/>
  <bookViews>
    <workbookView xWindow="-109" yWindow="-109" windowWidth="26301" windowHeight="14169" firstSheet="5"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3" i="1"/>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G3"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alcChain>
</file>

<file path=xl/sharedStrings.xml><?xml version="1.0" encoding="utf-8"?>
<sst xmlns="http://schemas.openxmlformats.org/spreadsheetml/2006/main" count="179033" uniqueCount="39108">
  <si>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</si>
  <si>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</si>
  <si>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</si>
  <si>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</si>
  <si>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</si>
  <si>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</si>
  <si>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</si>
  <si>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</si>
  <si>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</si>
  <si>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</si>
  <si>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</si>
  <si>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</si>
  <si>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</si>
  <si>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</si>
  <si>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</si>
  <si>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</si>
  <si>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</si>
  <si>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</si>
  <si>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</si>
  <si>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</si>
  <si>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</si>
  <si>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</si>
  <si>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</si>
  <si>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</si>
  <si>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</si>
  <si>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</si>
  <si>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</si>
  <si>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</si>
  <si>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</si>
  <si>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</si>
  <si>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</si>
  <si>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</si>
  <si>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</si>
  <si>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</si>
  <si>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</si>
  <si>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</si>
  <si>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</si>
  <si>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</si>
  <si>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</si>
  <si>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</si>
  <si>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</si>
  <si>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</si>
  <si>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</si>
  <si>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</si>
  <si>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</si>
  <si>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</si>
  <si>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</si>
  <si>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</si>
  <si>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</si>
  <si>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</si>
  <si>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</si>
  <si>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</si>
  <si>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</si>
  <si>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</si>
  <si>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</si>
  <si>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</si>
  <si>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</si>
  <si>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</si>
  <si>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</si>
  <si>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</si>
  <si>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</si>
  <si>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</si>
  <si>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</si>
  <si>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</si>
  <si>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</si>
  <si>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</si>
  <si>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</si>
  <si>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</si>
  <si>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</si>
  <si>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</si>
  <si>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</si>
  <si>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</si>
  <si>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</si>
  <si>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</si>
  <si>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</si>
  <si>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</si>
  <si>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</si>
  <si>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</si>
  <si>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</si>
  <si>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</si>
  <si>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</si>
  <si>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</si>
  <si>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</si>
  <si>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</si>
  <si>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</si>
  <si>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</si>
  <si>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</si>
  <si>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</si>
  <si>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</si>
  <si>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</si>
  <si>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</si>
  <si>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</si>
  <si>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</si>
  <si>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</si>
  <si>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</si>
  <si>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</si>
  <si>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</si>
  <si>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</si>
  <si>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</si>
  <si>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</si>
  <si>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</si>
  <si>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</si>
  <si>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</si>
  <si>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</si>
  <si>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</si>
  <si>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</si>
  <si>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</si>
  <si>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</si>
  <si>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</si>
  <si>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</si>
  <si>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</si>
  <si>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</si>
  <si>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</si>
  <si>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</si>
  <si>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</si>
  <si>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</si>
  <si>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</si>
  <si>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</si>
  <si>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</si>
  <si>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</si>
  <si>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</si>
  <si>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</si>
  <si>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</si>
  <si>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</si>
  <si>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</si>
  <si>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</si>
  <si>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</si>
  <si>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</si>
  <si>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</si>
  <si>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</si>
  <si>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</si>
  <si>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</si>
  <si>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</si>
  <si>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</si>
  <si>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</si>
  <si>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</si>
  <si>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</si>
  <si>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</si>
  <si>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</si>
  <si>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</si>
  <si>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</si>
  <si>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</si>
  <si>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</si>
  <si>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</si>
  <si>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</si>
  <si>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</si>
  <si>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</si>
  <si>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</si>
  <si>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</si>
  <si>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</si>
  <si>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</si>
  <si>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</si>
  <si>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</si>
  <si>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</si>
  <si>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</si>
  <si>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</si>
  <si>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</si>
  <si>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</si>
  <si>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</si>
  <si>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</si>
  <si>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</si>
  <si>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</si>
  <si>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</si>
  <si>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</si>
  <si>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</si>
  <si>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</si>
  <si>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</si>
  <si>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</si>
  <si>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</si>
  <si>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</si>
  <si>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</si>
  <si>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</si>
  <si>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</si>
  <si>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</si>
  <si>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</si>
  <si>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</si>
  <si>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</si>
  <si>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</si>
  <si>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</si>
  <si>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</si>
  <si>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</si>
  <si>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</si>
  <si>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</si>
  <si>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</si>
  <si>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</si>
  <si>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</si>
  <si>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</si>
  <si>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</si>
  <si>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</si>
  <si>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</si>
  <si>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</si>
  <si>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</si>
  <si>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</si>
  <si>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</si>
  <si>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</si>
  <si>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</si>
  <si>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</si>
  <si>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</si>
  <si>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</si>
  <si>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</si>
  <si>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</si>
  <si>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</si>
  <si>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</si>
  <si>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</si>
  <si>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</si>
  <si>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</si>
  <si>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</si>
  <si>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</si>
  <si>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</si>
  <si>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</si>
  <si>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</si>
  <si>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</si>
  <si>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</si>
  <si>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</si>
  <si>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</si>
  <si>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</si>
  <si>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</si>
  <si>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</si>
  <si>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</si>
  <si>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</si>
  <si>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</si>
  <si>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</si>
  <si>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</si>
  <si>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</si>
  <si>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</si>
  <si>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</si>
  <si>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</si>
  <si>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</si>
  <si>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</si>
  <si>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</si>
  <si>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</si>
  <si>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</si>
  <si>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</si>
  <si>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</si>
  <si>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</si>
  <si>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</si>
  <si>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</si>
  <si>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</si>
  <si>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</si>
  <si>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</si>
  <si>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</si>
  <si>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</si>
  <si>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</si>
  <si>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</si>
  <si>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</si>
  <si>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</si>
  <si>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</si>
  <si>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</si>
  <si>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</si>
  <si>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</si>
  <si>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</si>
  <si>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</si>
  <si>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</si>
  <si>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</si>
  <si>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</si>
  <si>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</si>
  <si>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</si>
  <si>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</si>
  <si>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</si>
  <si>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</si>
  <si>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</si>
  <si>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</si>
  <si>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</si>
  <si>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</si>
  <si>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</si>
  <si>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</si>
  <si>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</si>
  <si>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</si>
  <si>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</si>
  <si>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</si>
  <si>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</si>
  <si>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</si>
  <si>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</si>
  <si>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</si>
  <si>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</si>
  <si>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</si>
  <si>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</si>
  <si>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</si>
  <si>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</si>
  <si>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</si>
  <si>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</si>
  <si>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</si>
  <si>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</si>
  <si>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</si>
  <si>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</si>
  <si>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</si>
  <si>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</si>
  <si>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</si>
  <si>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</si>
  <si>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</si>
  <si>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</si>
  <si>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</si>
  <si>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</si>
  <si>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</si>
  <si>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</si>
  <si>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</si>
  <si>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</si>
  <si>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</si>
  <si>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</si>
  <si>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</si>
  <si>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</si>
  <si>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</si>
  <si>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</si>
  <si>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</si>
  <si>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</si>
  <si>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</si>
  <si>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</si>
  <si>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</si>
  <si>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</si>
  <si>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</si>
  <si>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</si>
  <si>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</si>
  <si>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</si>
  <si>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</si>
  <si>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</si>
  <si>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</si>
  <si>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</si>
  <si>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</si>
  <si>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</si>
  <si>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</si>
  <si>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</si>
  <si>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</si>
  <si>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</si>
  <si>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</si>
  <si>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</si>
  <si>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</si>
  <si>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</si>
  <si>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</si>
  <si>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</si>
  <si>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</si>
  <si>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</si>
  <si>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</si>
  <si>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</si>
  <si>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</si>
  <si>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</si>
  <si>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</si>
  <si>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</si>
  <si>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</si>
  <si>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</si>
  <si>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</si>
  <si>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</si>
  <si>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</si>
  <si>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</si>
  <si>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</si>
  <si>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</si>
  <si>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</si>
  <si>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</si>
  <si>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</si>
  <si>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</si>
  <si>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</si>
  <si>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</si>
  <si>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</si>
  <si>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</si>
  <si>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</si>
  <si>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</si>
  <si>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</si>
  <si>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</si>
  <si>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</si>
  <si>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</si>
  <si>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</si>
  <si>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</si>
  <si>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</si>
  <si>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</si>
  <si>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</si>
  <si>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</si>
  <si>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</si>
  <si>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</si>
  <si>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</si>
  <si>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</si>
  <si>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</si>
  <si>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</si>
  <si>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</si>
  <si>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</si>
  <si>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</si>
  <si>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</si>
  <si>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</si>
  <si>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</si>
  <si>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</si>
  <si>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</si>
  <si>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</si>
  <si>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</si>
  <si>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</si>
  <si>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</si>
  <si>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</si>
  <si>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</si>
  <si>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</si>
  <si>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</si>
  <si>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</si>
  <si>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</si>
  <si>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</si>
  <si>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</si>
  <si>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</si>
  <si>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</si>
  <si>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</si>
  <si>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</si>
  <si>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</si>
  <si>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</si>
  <si>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</si>
  <si>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</si>
  <si>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</si>
  <si>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</si>
  <si>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</si>
  <si>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</si>
  <si>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</si>
  <si>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</si>
  <si>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</si>
  <si>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</si>
  <si>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</si>
  <si>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</si>
  <si>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</si>
  <si>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</si>
  <si>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</si>
  <si>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</si>
  <si>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</si>
  <si>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</si>
  <si>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</si>
  <si>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</si>
  <si>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</si>
  <si>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</si>
  <si>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</si>
  <si>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</si>
  <si>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</si>
  <si>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</si>
  <si>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</si>
  <si>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</si>
  <si>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</si>
  <si>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</si>
  <si>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</si>
  <si>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</si>
  <si>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</si>
  <si>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</si>
  <si>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</si>
  <si>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</si>
  <si>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</si>
  <si>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</si>
  <si>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</si>
  <si>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</si>
  <si>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</si>
  <si>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</si>
  <si>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</si>
  <si>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</si>
  <si>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</si>
  <si>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</si>
  <si>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</si>
  <si>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</si>
  <si>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</si>
  <si>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</si>
  <si>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</si>
  <si>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</si>
  <si>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</si>
  <si>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</si>
  <si>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</si>
  <si>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</si>
  <si>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</si>
  <si>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</si>
  <si>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</si>
  <si>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</si>
  <si>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</si>
  <si>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</si>
  <si>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</si>
  <si>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</si>
  <si>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</si>
  <si>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</si>
  <si>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</si>
  <si>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</si>
  <si>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</si>
  <si>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</si>
  <si>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</si>
  <si>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</si>
  <si>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</si>
  <si>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</si>
  <si>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</si>
  <si>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</si>
  <si>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</si>
  <si>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</si>
  <si>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</si>
  <si>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</si>
  <si>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</si>
  <si>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</si>
  <si>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</si>
  <si>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</si>
  <si>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</si>
  <si>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</si>
  <si>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</si>
  <si>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</si>
  <si>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</si>
  <si>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</si>
  <si>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</si>
  <si>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</si>
  <si>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</si>
  <si>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</si>
  <si>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</si>
  <si>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</si>
  <si>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</si>
  <si>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</si>
  <si>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</si>
  <si>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</si>
  <si>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</si>
  <si>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</si>
  <si>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</si>
  <si>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</si>
  <si>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</si>
  <si>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</si>
  <si>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</si>
  <si>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</si>
  <si>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</si>
  <si>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</si>
  <si>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</si>
  <si>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</si>
  <si>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</si>
  <si>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</si>
  <si>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</si>
  <si>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</si>
  <si>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</si>
  <si>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</si>
  <si>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</si>
  <si>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</si>
  <si>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</si>
  <si>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</si>
  <si>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</si>
  <si>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</si>
  <si>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</si>
  <si>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</si>
  <si>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</si>
  <si>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</si>
  <si>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</si>
  <si>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</si>
  <si>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</si>
  <si>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</si>
  <si>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</si>
  <si>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</si>
  <si>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</si>
  <si>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</si>
  <si>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</si>
  <si>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</si>
  <si>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</si>
  <si>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</si>
  <si>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</si>
  <si>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</si>
  <si>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</si>
  <si>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</si>
  <si>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</si>
  <si>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</si>
  <si>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</si>
  <si>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</si>
  <si>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</si>
  <si>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</si>
  <si>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</si>
  <si>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</si>
  <si>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</si>
  <si>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</si>
  <si>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</si>
  <si>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</si>
  <si>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</si>
  <si>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</si>
  <si>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</si>
  <si>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</si>
  <si>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</si>
  <si>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</si>
  <si>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</si>
  <si>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</si>
  <si>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</si>
  <si>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</si>
  <si>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</si>
  <si>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</si>
  <si>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</si>
  <si>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</si>
  <si>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</si>
  <si>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</si>
  <si>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</si>
  <si>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</si>
  <si>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</si>
  <si>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</si>
  <si>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</si>
  <si>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</si>
  <si>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</si>
  <si>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</si>
  <si>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</si>
  <si>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</si>
  <si>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</si>
  <si>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</si>
  <si>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</si>
  <si>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</si>
  <si>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</si>
  <si>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</si>
  <si>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</si>
  <si>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</si>
  <si>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</si>
  <si>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</si>
  <si>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</si>
  <si>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</si>
  <si>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</si>
  <si>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</si>
  <si>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</si>
  <si>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</si>
  <si>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</si>
  <si>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</si>
  <si>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</si>
  <si>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</si>
  <si>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</si>
  <si>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</si>
  <si>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</si>
  <si>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</si>
  <si>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</si>
  <si>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</si>
  <si>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</si>
  <si>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</si>
  <si>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</si>
  <si>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</si>
  <si>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</si>
  <si>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</si>
  <si>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</si>
  <si>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</si>
  <si>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</si>
  <si>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</si>
  <si>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</si>
  <si>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</si>
  <si>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</si>
  <si>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</si>
  <si>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</si>
  <si>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</si>
  <si>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</si>
  <si>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</si>
  <si>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</si>
  <si>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</si>
  <si>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</si>
  <si>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</si>
  <si>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</si>
  <si>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</si>
  <si>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</si>
  <si>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</si>
  <si>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</si>
  <si>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</si>
  <si>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</si>
  <si>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</si>
  <si>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</si>
  <si>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</si>
  <si>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</si>
  <si>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</si>
  <si>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</si>
  <si>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</si>
  <si>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</si>
  <si>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</si>
  <si>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</si>
  <si>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</si>
  <si>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</si>
  <si>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</si>
  <si>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</si>
  <si>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</si>
  <si>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</si>
  <si>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</si>
  <si>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</si>
  <si>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</si>
  <si>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</si>
  <si>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</si>
  <si>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</si>
  <si>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</si>
  <si>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</si>
  <si>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</si>
  <si>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</si>
  <si>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</si>
  <si>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</si>
  <si>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</si>
  <si>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</si>
  <si>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</si>
  <si>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</si>
  <si>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</si>
  <si>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</si>
  <si>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</si>
  <si>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</si>
  <si>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</si>
  <si>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</si>
  <si>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</si>
  <si>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</si>
  <si>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</si>
  <si>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</si>
  <si>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</si>
  <si>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</si>
  <si>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</si>
  <si>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</si>
  <si>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</si>
  <si>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</si>
  <si>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</si>
  <si>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</si>
  <si>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</si>
  <si>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</si>
  <si>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</si>
  <si>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</si>
  <si>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</si>
  <si>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</si>
  <si>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</si>
  <si>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</si>
  <si>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</si>
  <si>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</si>
  <si>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</si>
  <si>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</si>
  <si>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</si>
  <si>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</si>
  <si>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</si>
  <si>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</si>
  <si>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</si>
  <si>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</si>
  <si>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</si>
  <si>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</si>
  <si>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</si>
  <si>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</si>
  <si>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</si>
  <si>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</si>
  <si>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</si>
  <si>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</si>
  <si>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</si>
  <si>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</si>
  <si>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</si>
  <si>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</si>
  <si>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</si>
  <si>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</si>
  <si>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</si>
  <si>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</si>
  <si>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</si>
  <si>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</si>
  <si>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</si>
  <si>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</si>
  <si>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</si>
  <si>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</si>
  <si>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</si>
  <si>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</si>
  <si>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</si>
  <si>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</si>
  <si>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</si>
  <si>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</si>
  <si>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</si>
  <si>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</si>
  <si>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</si>
  <si>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</si>
  <si>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</si>
  <si>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</si>
  <si>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</si>
  <si>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</si>
  <si>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</si>
  <si>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</si>
  <si>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</si>
  <si>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</si>
  <si>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</si>
  <si>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</si>
  <si>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</si>
  <si>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</si>
  <si>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</si>
  <si>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</si>
  <si>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</si>
  <si>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</si>
  <si>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</si>
  <si>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</si>
  <si>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</si>
  <si>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</si>
  <si>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</si>
  <si>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</si>
  <si>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</si>
  <si>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</si>
  <si>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</si>
  <si>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</si>
  <si>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</si>
  <si>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</si>
  <si>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</si>
  <si>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</si>
  <si>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</si>
  <si>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</si>
  <si>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</si>
  <si>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</si>
  <si>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</si>
  <si>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</si>
  <si>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</si>
  <si>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</si>
  <si>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</si>
  <si>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</si>
  <si>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</si>
  <si>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</si>
  <si>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</si>
  <si>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</si>
  <si>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</si>
  <si>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</si>
  <si>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</si>
  <si>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</si>
  <si>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</si>
  <si>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</si>
  <si>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</si>
  <si>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</si>
  <si>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</si>
  <si>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</si>
  <si>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</si>
  <si>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</si>
  <si>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</si>
  <si>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</si>
  <si>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</si>
  <si>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</si>
  <si>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</si>
  <si>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</si>
  <si>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</si>
  <si>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</si>
  <si>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</si>
  <si>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</si>
  <si>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</si>
  <si>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</si>
  <si>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</si>
  <si>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</si>
  <si>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</si>
  <si>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</si>
  <si>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</si>
  <si>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</si>
  <si>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</si>
  <si>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</si>
  <si>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</si>
  <si>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</si>
  <si>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</si>
  <si>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</si>
  <si>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</si>
  <si>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</si>
  <si>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</si>
  <si>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</si>
  <si>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</si>
  <si>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</si>
  <si>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</si>
  <si>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</si>
  <si>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</si>
  <si>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</si>
  <si>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</si>
  <si>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</si>
  <si>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</si>
  <si>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</si>
  <si>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</si>
  <si>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</si>
  <si>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</si>
  <si>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</si>
  <si>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</si>
  <si>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</si>
  <si>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</si>
  <si>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</si>
  <si>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</si>
  <si>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</si>
  <si>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</si>
  <si>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</si>
  <si>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</si>
  <si>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</si>
  <si>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</si>
  <si>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</si>
  <si>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</si>
  <si>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</si>
  <si>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</si>
  <si>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</si>
  <si>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</si>
  <si>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</si>
  <si>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</si>
  <si>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</si>
  <si>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</si>
  <si>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</si>
  <si>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</si>
  <si>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</si>
  <si>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</si>
  <si>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</si>
  <si>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</si>
  <si>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</si>
  <si>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</si>
  <si>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</si>
  <si>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</si>
  <si>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</si>
  <si>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</si>
  <si>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</si>
  <si>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</si>
  <si>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</si>
  <si>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</si>
  <si>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</si>
  <si>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</si>
  <si>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</si>
  <si>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</si>
  <si>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</si>
  <si>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</si>
  <si>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</si>
  <si>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</si>
  <si>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</si>
  <si>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</si>
  <si>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</si>
  <si>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</si>
  <si>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</si>
  <si>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</si>
  <si>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</si>
  <si>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</si>
  <si>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</si>
  <si>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</si>
  <si>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</si>
  <si>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</si>
  <si>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</si>
  <si>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</si>
  <si>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</si>
  <si>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</si>
  <si>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</si>
  <si>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</si>
  <si>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</si>
  <si>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</si>
  <si>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</si>
  <si>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</si>
  <si>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</si>
  <si>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</si>
  <si>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</si>
  <si>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</si>
  <si>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</si>
  <si>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</si>
  <si>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</si>
  <si>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</si>
  <si>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</si>
  <si>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</si>
  <si>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</si>
  <si>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</si>
  <si>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</si>
  <si>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</si>
  <si>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</si>
  <si>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</si>
  <si>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</si>
  <si>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</si>
  <si>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</si>
  <si>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</si>
  <si>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</si>
  <si>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</si>
  <si>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</si>
  <si>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</si>
  <si>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</si>
  <si>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</si>
  <si>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</si>
  <si>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</si>
  <si>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</si>
  <si>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</si>
  <si>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</si>
  <si>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</si>
  <si>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</si>
  <si>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</si>
  <si>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</si>
  <si>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</si>
  <si>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</si>
  <si>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</si>
  <si>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</si>
  <si>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</si>
  <si>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</si>
  <si>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</si>
  <si>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</si>
  <si>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</si>
  <si>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</si>
  <si>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</si>
  <si>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</si>
  <si>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</si>
  <si>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</si>
  <si>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</si>
  <si>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</si>
  <si>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</si>
  <si>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</si>
  <si>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</si>
  <si>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</si>
  <si>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</si>
  <si>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</si>
  <si>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</si>
  <si>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</si>
  <si>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</si>
  <si>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</si>
  <si>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</si>
  <si>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</si>
  <si>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</si>
  <si>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</si>
  <si>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</si>
  <si>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</si>
  <si>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</si>
  <si>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</si>
  <si>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</si>
  <si>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</si>
  <si>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</si>
  <si>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</si>
  <si>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</si>
  <si>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</si>
  <si>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</si>
  <si>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</si>
  <si>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</si>
  <si>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</si>
  <si>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</si>
  <si>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</si>
  <si>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</si>
  <si>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</si>
  <si>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</si>
  <si>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</si>
  <si>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</si>
  <si>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</si>
  <si>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</si>
  <si>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</si>
  <si>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</si>
  <si>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</si>
  <si>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</si>
  <si>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</si>
  <si>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</si>
  <si>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</si>
  <si>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</si>
  <si>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</si>
  <si>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</si>
  <si>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</si>
  <si>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</si>
  <si>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</si>
  <si>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</si>
  <si>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</si>
  <si>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</si>
  <si>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</si>
  <si>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</si>
  <si>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</si>
  <si>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</si>
  <si>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</si>
  <si>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</si>
  <si>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</si>
  <si>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</si>
  <si>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</si>
  <si>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</si>
  <si>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</si>
  <si>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</si>
  <si>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</si>
  <si>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</si>
  <si>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</si>
  <si>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</si>
  <si>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</si>
  <si>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</si>
  <si>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</si>
  <si>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</si>
  <si>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</si>
  <si>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</si>
  <si>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</si>
  <si>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</si>
  <si>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</si>
  <si>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</si>
  <si>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</si>
  <si>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</si>
  <si>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</si>
  <si>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</si>
  <si>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</si>
  <si>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</si>
  <si>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</si>
  <si>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</si>
  <si>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</si>
  <si>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</si>
  <si>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</si>
  <si>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</si>
  <si>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</si>
  <si>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</si>
  <si>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</si>
  <si>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</si>
  <si>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</si>
  <si>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</si>
  <si>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</si>
  <si>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</si>
  <si>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</si>
  <si>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</si>
  <si>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</si>
  <si>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</si>
  <si>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</si>
  <si>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</si>
  <si>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</si>
  <si>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</si>
  <si>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</si>
  <si>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</si>
  <si>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</si>
  <si>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</si>
  <si>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</si>
  <si>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</si>
  <si>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</si>
  <si>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</si>
  <si>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</si>
  <si>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</si>
  <si>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</si>
  <si>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</si>
  <si>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</si>
  <si>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</si>
  <si>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</si>
  <si>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</si>
  <si>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</si>
  <si>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</si>
  <si>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</si>
  <si>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</si>
  <si>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</si>
  <si>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</si>
  <si>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</si>
  <si>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</si>
  <si>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</si>
  <si>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</si>
  <si>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</si>
  <si>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</si>
  <si>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</si>
  <si>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</si>
  <si>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</si>
  <si>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</si>
  <si>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</si>
  <si>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</si>
  <si>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</si>
  <si>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</si>
  <si>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</si>
  <si>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</si>
  <si>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</si>
  <si>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</si>
  <si>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</si>
  <si>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</si>
  <si>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</si>
  <si>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</si>
  <si>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</si>
  <si>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</si>
  <si>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</si>
  <si>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</si>
  <si>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</si>
  <si>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</si>
  <si>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</si>
  <si>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</si>
  <si>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</si>
  <si>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</si>
  <si>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</si>
  <si>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</si>
  <si>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</si>
  <si>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</si>
  <si>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</si>
  <si>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</si>
  <si>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</si>
  <si>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</si>
  <si>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</si>
  <si>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</si>
  <si>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</si>
  <si>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</si>
  <si>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</si>
  <si>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</si>
  <si>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</si>
  <si>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</si>
  <si>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</si>
  <si>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</si>
  <si>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</si>
  <si>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</si>
  <si>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</si>
  <si>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</si>
  <si>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</si>
  <si>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</si>
  <si>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</si>
  <si>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</si>
  <si>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</si>
  <si>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</si>
  <si>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</si>
  <si>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</si>
  <si>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</si>
  <si>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</si>
  <si>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</si>
  <si>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</si>
  <si>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</si>
  <si>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</si>
  <si>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</si>
  <si>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</si>
  <si>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</si>
  <si>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</si>
  <si>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</si>
  <si>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</si>
  <si>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</si>
  <si>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</si>
  <si>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</si>
  <si>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</si>
  <si>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</si>
  <si>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</si>
  <si>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</si>
  <si>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</si>
  <si>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</si>
  <si>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</si>
  <si>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</si>
  <si>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</si>
  <si>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</si>
  <si>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</si>
  <si>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</si>
  <si>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</si>
  <si>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</si>
  <si>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</si>
  <si>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</si>
  <si>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</si>
  <si>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</si>
  <si>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</si>
  <si>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</si>
  <si>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</si>
  <si>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</si>
  <si>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</si>
  <si>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</si>
  <si>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</si>
  <si>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</si>
  <si>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</si>
  <si>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</si>
  <si>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</si>
  <si>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</si>
  <si>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</si>
  <si>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</si>
  <si>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</si>
  <si>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</si>
  <si>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</si>
  <si>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</si>
  <si>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</si>
  <si>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</si>
  <si>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</si>
  <si>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</si>
  <si>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</si>
  <si>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</si>
  <si>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</si>
  <si>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</si>
  <si>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</si>
  <si>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</si>
  <si>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</si>
  <si>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</si>
  <si>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</si>
  <si>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</si>
  <si>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</si>
  <si>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</si>
  <si>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</si>
  <si>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</si>
  <si>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</si>
  <si>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</si>
  <si>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</si>
  <si>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</si>
  <si>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</si>
  <si>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</si>
  <si>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</si>
  <si>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</si>
  <si>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</si>
  <si>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</si>
  <si>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</si>
  <si>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</si>
  <si>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</si>
  <si>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</si>
  <si>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</si>
  <si>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</si>
  <si>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</si>
  <si>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</si>
  <si>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</si>
  <si>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</si>
  <si>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</si>
  <si>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</si>
  <si>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</si>
  <si>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</si>
  <si>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</si>
  <si>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</si>
  <si>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</si>
  <si>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</si>
  <si>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</si>
  <si>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</si>
  <si>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</si>
  <si>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</si>
  <si>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</si>
  <si>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</si>
  <si>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</si>
  <si>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</si>
  <si>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</si>
  <si>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</si>
  <si>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</si>
  <si>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</si>
  <si>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</si>
  <si>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</si>
  <si>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</si>
  <si>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</si>
  <si>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</si>
  <si>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</si>
  <si>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</si>
  <si>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</si>
  <si>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</si>
  <si>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</si>
  <si>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</si>
  <si>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</si>
  <si>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</si>
  <si>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</si>
  <si>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</si>
  <si>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</si>
  <si>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</si>
  <si>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</si>
  <si>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</si>
  <si>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</si>
  <si>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</si>
  <si>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</si>
  <si>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</si>
  <si>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</si>
  <si>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</si>
  <si>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</si>
  <si>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</si>
  <si>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</si>
  <si>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</si>
  <si>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</si>
  <si>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</si>
  <si>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</si>
  <si>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</si>
  <si>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</si>
  <si>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</si>
  <si>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</si>
  <si>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</si>
  <si>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</si>
  <si>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</si>
  <si>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</si>
  <si>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</si>
  <si>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</si>
  <si>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</si>
  <si>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</si>
  <si>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</si>
  <si>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</si>
  <si>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</si>
  <si>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</si>
  <si>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</si>
  <si>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</si>
  <si>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</si>
  <si>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</si>
  <si>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</si>
  <si>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</si>
  <si>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</si>
  <si>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</si>
  <si>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</si>
  <si>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</si>
  <si>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</si>
  <si>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</si>
  <si>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</si>
  <si>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</si>
  <si>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</si>
  <si>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</si>
  <si>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</si>
  <si>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</si>
  <si>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</si>
  <si>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</si>
  <si>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</si>
  <si>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</si>
  <si>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</si>
  <si>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</si>
  <si>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</si>
  <si>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</si>
  <si>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</si>
  <si>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</si>
  <si>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</si>
  <si>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</si>
  <si>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</si>
  <si>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</si>
  <si>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</si>
  <si>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</si>
  <si>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</si>
  <si>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</si>
  <si>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</si>
  <si>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</si>
  <si>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</si>
  <si>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</si>
  <si>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</si>
  <si>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</si>
  <si>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</si>
  <si>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</si>
  <si>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</si>
  <si>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</si>
  <si>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</si>
  <si>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</si>
  <si>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</si>
  <si>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</si>
  <si>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</si>
  <si>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</si>
  <si>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</si>
  <si>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</si>
  <si>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</si>
  <si>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</si>
  <si>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</si>
  <si>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</si>
  <si>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</si>
  <si>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</si>
  <si>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</si>
  <si>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</si>
  <si>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</si>
  <si>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</si>
  <si>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</si>
  <si>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</si>
  <si>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</si>
  <si>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</si>
  <si>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</si>
  <si>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</si>
  <si>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</si>
  <si>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</si>
  <si>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</si>
  <si>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</si>
  <si>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</si>
  <si>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</si>
  <si>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</si>
  <si>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</si>
  <si>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</si>
  <si>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</si>
  <si>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</si>
  <si>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</si>
  <si>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</si>
  <si>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</si>
  <si>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</si>
  <si>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</si>
  <si>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</si>
  <si>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</si>
  <si>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</si>
  <si>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</si>
  <si>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</si>
  <si>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</si>
  <si>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</si>
  <si>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</si>
  <si>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</si>
  <si>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</si>
  <si>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</si>
  <si>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</si>
  <si>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</si>
  <si>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</si>
  <si>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</si>
  <si>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</si>
  <si>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</si>
  <si>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</si>
  <si>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</si>
  <si>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</si>
  <si>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</si>
  <si>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</si>
  <si>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</si>
  <si>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</si>
  <si>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</si>
  <si>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</si>
  <si>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</si>
  <si>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</si>
  <si>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</si>
  <si>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</si>
  <si>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</si>
  <si>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</si>
  <si>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</si>
  <si>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</si>
  <si>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</si>
  <si>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</si>
  <si>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</si>
  <si>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</si>
  <si>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</si>
  <si>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</si>
  <si>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</si>
  <si>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</si>
  <si>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</si>
  <si>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</si>
  <si>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</si>
  <si>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</si>
  <si>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</si>
  <si>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</si>
  <si>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</si>
  <si>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</si>
  <si>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</si>
  <si>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</si>
  <si>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</si>
  <si>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</si>
  <si>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</si>
  <si>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</si>
  <si>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</si>
  <si>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</si>
  <si>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</si>
  <si>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</si>
  <si>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</si>
  <si>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</si>
  <si>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</si>
  <si>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</si>
  <si>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</si>
  <si>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</si>
  <si>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</si>
  <si>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</si>
  <si>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</si>
  <si>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</si>
  <si>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</si>
  <si>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</si>
  <si>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</si>
  <si>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</si>
  <si>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</si>
  <si>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</si>
  <si>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</si>
  <si>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</si>
  <si>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</si>
  <si>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</si>
  <si>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</si>
  <si>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</si>
  <si>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</si>
  <si>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</si>
  <si>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</si>
  <si>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</si>
  <si>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</si>
  <si>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</si>
  <si>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</si>
  <si>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</si>
  <si>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</si>
  <si>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</si>
  <si>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</si>
  <si>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</si>
  <si>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</si>
  <si>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</si>
  <si>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</si>
  <si>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</si>
  <si>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</si>
  <si>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</si>
  <si>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</si>
  <si>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</si>
  <si>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</si>
  <si>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</si>
  <si>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</si>
  <si>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</si>
  <si>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</si>
  <si>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</si>
  <si>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</si>
  <si>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</si>
  <si>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</si>
  <si>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</si>
  <si>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</si>
  <si>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</si>
  <si>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</si>
  <si>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</si>
  <si>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</si>
  <si>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</si>
  <si>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</si>
  <si>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</si>
  <si>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</si>
  <si>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</si>
  <si>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</si>
  <si>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</si>
  <si>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</si>
  <si>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</si>
  <si>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</si>
  <si>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</si>
  <si>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</si>
  <si>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</si>
  <si>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</si>
  <si>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</si>
  <si>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</si>
  <si>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</si>
  <si>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</si>
  <si>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</si>
  <si>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</si>
  <si>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</si>
  <si>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</si>
  <si>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</si>
  <si>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</si>
  <si>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</si>
  <si>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</si>
  <si>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</si>
  <si>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</si>
  <si>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</si>
  <si>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</si>
  <si>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</si>
  <si>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</si>
  <si>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</si>
  <si>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</si>
  <si>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</si>
  <si>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</si>
  <si>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</si>
  <si>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</si>
  <si>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</si>
  <si>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</si>
  <si>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</si>
  <si>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</si>
  <si>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</si>
  <si>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</si>
  <si>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</si>
  <si>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</si>
  <si>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</si>
  <si>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</si>
  <si>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</si>
  <si>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</si>
  <si>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</si>
  <si>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</si>
  <si>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</si>
  <si>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</si>
  <si>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</si>
  <si>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</si>
  <si>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</si>
  <si>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</si>
  <si>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</si>
  <si>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</si>
  <si>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</si>
  <si>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</si>
  <si>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</si>
  <si>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</si>
  <si>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</si>
  <si>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</si>
  <si>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</si>
  <si>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</si>
  <si>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</si>
  <si>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</si>
  <si>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</si>
  <si>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</si>
  <si>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</si>
  <si>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</si>
  <si>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</si>
  <si>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</si>
  <si>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</si>
  <si>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</si>
  <si>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</si>
  <si>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</si>
  <si>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</si>
  <si>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</si>
  <si>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</si>
  <si>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</si>
  <si>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</si>
  <si>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</si>
  <si>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</si>
  <si>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</si>
  <si>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</si>
  <si>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</si>
  <si>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</si>
  <si>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</si>
  <si>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</si>
  <si>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</si>
  <si>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</si>
  <si>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</si>
  <si>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</si>
  <si>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</si>
  <si>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</si>
  <si>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</si>
  <si>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</si>
  <si>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</si>
  <si>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</si>
  <si>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</si>
  <si>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</si>
  <si>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</si>
  <si>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</si>
  <si>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</si>
  <si>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</si>
  <si>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</si>
  <si>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</si>
  <si>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</si>
  <si>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</si>
  <si>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</si>
  <si>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</si>
  <si>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</si>
  <si>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</si>
  <si>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</si>
  <si>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</si>
  <si>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</si>
  <si>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</si>
  <si>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</si>
  <si>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</si>
  <si>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</si>
  <si>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</si>
  <si>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</si>
  <si>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</si>
  <si>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</si>
  <si>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</si>
  <si>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</si>
  <si>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</si>
  <si>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</si>
  <si>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</si>
  <si>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</si>
  <si>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</si>
  <si>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</si>
  <si>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</si>
  <si>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</si>
  <si>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</si>
  <si>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</si>
  <si>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</si>
  <si>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</si>
  <si>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</si>
  <si>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</si>
  <si>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</si>
  <si>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</si>
  <si>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</si>
  <si>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</si>
  <si>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</si>
  <si>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</si>
  <si>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</si>
  <si>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</si>
  <si>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</si>
  <si>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</si>
  <si>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</si>
  <si>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</si>
  <si>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</si>
  <si>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</si>
  <si>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</si>
  <si>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</si>
  <si>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</si>
  <si>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</si>
  <si>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</si>
  <si>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</si>
  <si>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</si>
  <si>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</si>
  <si>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</si>
  <si>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</si>
  <si>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</si>
  <si>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</si>
  <si>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</si>
  <si>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</si>
  <si>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</si>
  <si>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</si>
  <si>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</si>
  <si>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</si>
  <si>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</si>
  <si>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</si>
  <si>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</si>
  <si>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</si>
  <si>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</si>
  <si>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</si>
  <si>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</si>
  <si>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</si>
  <si>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</si>
  <si>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</si>
  <si>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</si>
  <si>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</si>
  <si>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</si>
  <si>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</si>
  <si>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</si>
  <si>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</si>
  <si>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</si>
  <si>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</si>
  <si>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</si>
  <si>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</si>
  <si>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</si>
  <si>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</si>
  <si>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</si>
  <si>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</si>
  <si>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</si>
  <si>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</si>
  <si>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</si>
  <si>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</si>
  <si>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</si>
  <si>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</si>
  <si>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</si>
  <si>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</si>
  <si>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</si>
  <si>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</si>
  <si>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</si>
  <si>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</si>
  <si>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</si>
  <si>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</si>
  <si>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</si>
  <si>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</si>
  <si>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</si>
  <si>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</si>
  <si>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</si>
  <si>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</si>
  <si>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</si>
  <si>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</si>
  <si>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</si>
  <si>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</si>
  <si>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</si>
  <si>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</si>
  <si>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</si>
  <si>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</si>
  <si>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</si>
  <si>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</si>
  <si>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</si>
  <si>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</si>
  <si>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</si>
  <si>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</si>
  <si>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</si>
  <si>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</si>
  <si>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</si>
  <si>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</si>
  <si>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</si>
  <si>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</si>
  <si>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</si>
  <si>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</si>
  <si>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</si>
  <si>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</si>
  <si>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</si>
  <si>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</si>
  <si>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</si>
  <si>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</si>
  <si>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</si>
  <si>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</si>
  <si>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</si>
  <si>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</si>
  <si>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</si>
  <si>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</si>
  <si>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</si>
  <si>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</si>
  <si>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</si>
  <si>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</si>
  <si>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</si>
  <si>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</si>
  <si>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</si>
  <si>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</si>
  <si>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</si>
  <si>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</si>
  <si>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</si>
  <si>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</si>
  <si>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</si>
  <si>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</si>
  <si>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</si>
  <si>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</si>
  <si>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</si>
  <si>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</si>
  <si>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</si>
  <si>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</si>
  <si>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</si>
  <si>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</si>
  <si>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</si>
  <si>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</si>
  <si>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</si>
  <si>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</si>
  <si>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</si>
  <si>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</si>
  <si>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</si>
  <si>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</si>
  <si>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</si>
  <si>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</si>
  <si>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</si>
  <si>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</si>
  <si>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</si>
  <si>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</si>
  <si>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</si>
  <si>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</si>
  <si>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</si>
  <si>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</si>
  <si>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</si>
  <si>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</si>
  <si>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</si>
  <si>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</si>
  <si>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</si>
  <si>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</si>
  <si>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</si>
  <si>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</si>
  <si>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</si>
  <si>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</si>
  <si>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</si>
  <si>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</si>
  <si>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</si>
  <si>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</si>
  <si>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</si>
  <si>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</si>
  <si>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</si>
  <si>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</si>
  <si>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</si>
  <si>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</si>
  <si>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</si>
  <si>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</si>
  <si>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</si>
  <si>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</si>
  <si>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</si>
  <si>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</si>
  <si>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</si>
  <si>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</si>
  <si>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</si>
  <si>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</si>
  <si>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</si>
  <si>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</si>
  <si>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</si>
  <si>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</si>
  <si>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</si>
  <si>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</si>
  <si>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</si>
  <si>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</si>
  <si>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</si>
  <si>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</si>
  <si>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</si>
  <si>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</si>
  <si>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</si>
  <si>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</si>
  <si>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</si>
  <si>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</si>
  <si>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</si>
  <si>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</si>
  <si>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</si>
  <si>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</si>
  <si>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</si>
  <si>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</si>
  <si>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</si>
  <si>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</si>
  <si>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</si>
  <si>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</si>
  <si>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</si>
  <si>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</si>
  <si>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</si>
  <si>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</si>
  <si>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</si>
  <si>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</si>
  <si>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</si>
  <si>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</si>
  <si>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</si>
  <si>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</si>
  <si>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</si>
  <si>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</si>
  <si>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</si>
  <si>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</si>
  <si>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</si>
  <si>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</si>
  <si>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</si>
  <si>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</si>
  <si>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</si>
  <si>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</si>
  <si>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</si>
  <si>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</si>
  <si>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</si>
  <si>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</si>
  <si>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</si>
  <si>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</si>
  <si>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</si>
  <si>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</si>
  <si>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</si>
  <si>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</si>
  <si>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</si>
  <si>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</si>
  <si>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</si>
  <si>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</si>
  <si>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</si>
  <si>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</si>
  <si>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</si>
  <si>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</si>
  <si>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</si>
  <si>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</si>
  <si>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</si>
  <si>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</si>
  <si>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</si>
  <si>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</si>
  <si>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</si>
  <si>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</si>
  <si>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</si>
  <si>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</si>
  <si>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</si>
  <si>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</si>
  <si>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</si>
  <si>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</si>
  <si>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</si>
  <si>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</si>
  <si>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</si>
  <si>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</si>
  <si>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</si>
  <si>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</si>
  <si>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</si>
  <si>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</si>
  <si>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</si>
  <si>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</si>
  <si>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</si>
  <si>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</si>
  <si>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</si>
  <si>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</si>
  <si>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</si>
  <si>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</si>
  <si>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</si>
  <si>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</si>
  <si>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</si>
  <si>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</si>
  <si>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</si>
  <si>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</si>
  <si>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</si>
  <si>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</si>
  <si>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</si>
  <si>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</si>
  <si>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</si>
  <si>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</si>
  <si>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</si>
  <si>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</si>
  <si>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</si>
  <si>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</si>
  <si>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</si>
  <si>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</si>
  <si>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</si>
  <si>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</si>
  <si>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</si>
  <si>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</si>
  <si>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</si>
  <si>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</si>
  <si>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</si>
  <si>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</si>
  <si>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</si>
  <si>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</si>
  <si>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</si>
  <si>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</si>
  <si>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</si>
  <si>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</si>
  <si>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</si>
  <si>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</si>
  <si>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</si>
  <si>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</si>
  <si>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</si>
  <si>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</si>
  <si>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</si>
  <si>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</si>
  <si>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</si>
  <si>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</si>
  <si>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</si>
  <si>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</si>
  <si>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</si>
  <si>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</si>
  <si>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</si>
  <si>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</si>
  <si>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</si>
  <si>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</si>
  <si>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</si>
  <si>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</si>
  <si>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</si>
  <si>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</si>
  <si>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</si>
  <si>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</si>
  <si>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</si>
  <si>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</si>
  <si>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</si>
  <si>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</si>
  <si>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</si>
  <si>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</si>
  <si>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</si>
  <si>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</si>
  <si>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</si>
  <si>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</si>
  <si>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</si>
  <si>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</si>
  <si>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</si>
  <si>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</si>
  <si>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</si>
  <si>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</si>
  <si>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</si>
  <si>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</si>
  <si>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</si>
  <si>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</si>
  <si>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</si>
  <si>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</si>
  <si>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</si>
  <si>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</si>
  <si>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</si>
  <si>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</si>
  <si>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</si>
  <si>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</si>
  <si>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</si>
  <si>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</si>
  <si>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</si>
  <si>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</si>
  <si>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</si>
  <si>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</si>
  <si>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</si>
  <si>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</si>
  <si>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</si>
  <si>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</si>
  <si>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</si>
  <si>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</si>
  <si>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</si>
  <si>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</si>
  <si>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</si>
  <si>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</si>
  <si>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</si>
  <si>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</si>
  <si>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</si>
  <si>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</si>
  <si>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</si>
  <si>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</si>
  <si>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</si>
  <si>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</si>
  <si>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</si>
  <si>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</si>
  <si>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</si>
  <si>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</si>
  <si>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</si>
  <si>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</si>
  <si>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</si>
  <si>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</si>
  <si>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</si>
  <si>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</si>
  <si>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</si>
  <si>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</si>
  <si>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</si>
  <si>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</si>
  <si>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</si>
  <si>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</si>
  <si>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</si>
  <si>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</si>
  <si>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</si>
  <si>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</si>
  <si>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</si>
  <si>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</si>
  <si>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</si>
  <si>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</si>
  <si>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</si>
  <si>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</si>
  <si>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</si>
  <si>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</si>
  <si>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</si>
  <si>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</si>
  <si>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</si>
  <si>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</si>
  <si>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</si>
  <si>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</si>
  <si>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</si>
  <si>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</si>
  <si>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</si>
  <si>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</si>
  <si>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</si>
  <si>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</si>
  <si>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</si>
  <si>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</si>
  <si>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</si>
  <si>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</si>
  <si>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</si>
  <si>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</si>
  <si>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</si>
  <si>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</si>
  <si>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</si>
  <si>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</si>
  <si>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</si>
  <si>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</si>
  <si>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</si>
  <si>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</si>
  <si>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</si>
  <si>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</si>
  <si>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</si>
  <si>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</si>
  <si>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</si>
  <si>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</si>
  <si>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</si>
  <si>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</si>
  <si>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</si>
  <si>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</si>
  <si>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</si>
  <si>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</si>
  <si>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</si>
  <si>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</si>
  <si>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</si>
  <si>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</si>
  <si>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</si>
  <si>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</si>
  <si>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</si>
  <si>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</si>
  <si>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</si>
  <si>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</si>
  <si>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</si>
  <si>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</si>
  <si>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</si>
  <si>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</si>
  <si>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</si>
  <si>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</si>
  <si>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</si>
  <si>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</si>
  <si>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</si>
  <si>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</si>
  <si>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</si>
  <si>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</si>
  <si>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</si>
  <si>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</si>
  <si>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</si>
  <si>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</si>
  <si>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</si>
  <si>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</si>
  <si>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</si>
  <si>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</si>
  <si>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</si>
  <si>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</si>
  <si>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</si>
  <si>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</si>
  <si>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</si>
  <si>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</si>
  <si>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</si>
  <si>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</si>
  <si>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</si>
  <si>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</si>
  <si>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</si>
  <si>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</si>
  <si>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</si>
  <si>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</si>
  <si>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</si>
  <si>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</si>
  <si>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</si>
  <si>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</si>
  <si>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</si>
  <si>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</si>
  <si>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</si>
  <si>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</si>
  <si>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</si>
  <si>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</si>
  <si>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</si>
  <si>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</si>
  <si>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</si>
  <si>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</si>
  <si>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</si>
  <si>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</si>
  <si>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</si>
  <si>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</si>
  <si>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</si>
  <si>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</si>
  <si>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</si>
  <si>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</si>
  <si>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</si>
  <si>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</si>
  <si>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</si>
  <si>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</si>
  <si>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</si>
  <si>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</si>
  <si>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</si>
  <si>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</si>
  <si>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</si>
  <si>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</si>
  <si>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</si>
  <si>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</si>
  <si>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</si>
  <si>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</si>
  <si>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</si>
  <si>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</si>
  <si>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</si>
  <si>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</si>
  <si>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</si>
  <si>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</si>
  <si>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</si>
  <si>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</si>
  <si>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</si>
  <si>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</si>
  <si>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</si>
  <si>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</si>
  <si>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</si>
  <si>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</si>
  <si>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</si>
  <si>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</si>
  <si>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</si>
  <si>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</si>
  <si>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</si>
  <si>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</si>
  <si>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</si>
  <si>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</si>
  <si>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</si>
  <si>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</si>
  <si>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</si>
  <si>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</si>
  <si>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</si>
  <si>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</si>
  <si>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</si>
  <si>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</si>
  <si>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</si>
  <si>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</si>
  <si>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</si>
  <si>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</si>
  <si>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</si>
  <si>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</si>
  <si>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</si>
  <si>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</si>
  <si>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</si>
  <si>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</si>
  <si>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</si>
  <si>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</si>
  <si>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</si>
  <si>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</si>
  <si>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</si>
  <si>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</si>
  <si>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</si>
  <si>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</si>
  <si>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</si>
  <si>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</si>
  <si>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</si>
  <si>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</si>
  <si>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</si>
  <si>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</si>
  <si>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</si>
  <si>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</si>
  <si>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</si>
  <si>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</si>
  <si>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</si>
  <si>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</si>
  <si>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</si>
  <si>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</si>
  <si>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</si>
  <si>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</si>
  <si>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</si>
  <si>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</si>
  <si>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</si>
  <si>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</si>
  <si>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</si>
  <si>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</si>
  <si>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</si>
  <si>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</si>
  <si>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</si>
  <si>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</si>
  <si>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</si>
  <si>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</si>
  <si>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</si>
  <si>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</si>
  <si>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</si>
  <si>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</si>
  <si>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</si>
  <si>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</si>
  <si>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</si>
  <si>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</si>
  <si>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</si>
  <si>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</si>
  <si>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</si>
  <si>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</si>
  <si>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</si>
  <si>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</si>
  <si>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</si>
  <si>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</si>
  <si>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</si>
  <si>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</si>
  <si>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</si>
  <si>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</si>
  <si>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</si>
  <si>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</si>
  <si>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</si>
  <si>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</si>
  <si>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</si>
  <si>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</si>
  <si>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</si>
  <si>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</si>
  <si>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</si>
  <si>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</si>
  <si>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</si>
  <si>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</si>
  <si>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</si>
  <si>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</si>
  <si>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</si>
  <si>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</si>
  <si>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</si>
  <si>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</si>
  <si>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</si>
  <si>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</si>
  <si>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</si>
  <si>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</si>
  <si>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</si>
  <si>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</si>
  <si>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</si>
  <si>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</si>
  <si>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</si>
  <si>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</si>
  <si>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</si>
  <si>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</si>
  <si>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</si>
  <si>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</si>
  <si>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</si>
  <si>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</si>
  <si>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</si>
  <si>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</si>
  <si>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</si>
  <si>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</si>
  <si>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</si>
  <si>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</si>
  <si>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</si>
  <si>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</si>
  <si>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</si>
  <si>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</si>
  <si>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</si>
  <si>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</si>
  <si>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</si>
  <si>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</si>
  <si>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</si>
  <si>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</si>
  <si>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</si>
  <si>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</si>
  <si>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</si>
  <si>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</si>
  <si>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</si>
  <si>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</si>
  <si>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</si>
  <si>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</si>
  <si>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</si>
  <si>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</si>
  <si>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</si>
  <si>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</si>
  <si>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</si>
  <si>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</si>
  <si>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</si>
  <si>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</si>
  <si>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</si>
  <si>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</si>
  <si>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</si>
  <si>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</si>
  <si>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</si>
  <si>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</si>
  <si>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</si>
  <si>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</si>
  <si>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</si>
  <si>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</si>
  <si>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</si>
  <si>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</si>
  <si>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</si>
  <si>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</si>
  <si>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</si>
  <si>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</si>
  <si>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</si>
  <si>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</si>
  <si>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</si>
  <si>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</si>
  <si>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</si>
  <si>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</si>
  <si>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</si>
  <si>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</si>
  <si>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</si>
  <si>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</si>
  <si>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</si>
  <si>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</si>
  <si>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</si>
  <si>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</si>
  <si>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</si>
  <si>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</si>
  <si>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</si>
  <si>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</si>
  <si>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</si>
  <si>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</si>
  <si>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</si>
  <si>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</si>
  <si>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</si>
  <si>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</si>
  <si>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</si>
  <si>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</si>
  <si>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</si>
  <si>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</si>
  <si>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</si>
  <si>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</si>
  <si>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</si>
  <si>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</si>
  <si>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</si>
  <si>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</si>
  <si>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</si>
  <si>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</si>
  <si>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</si>
  <si>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</si>
  <si>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</si>
  <si>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</si>
  <si>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</si>
  <si>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</si>
  <si>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</si>
  <si>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</si>
  <si>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</si>
  <si>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</si>
  <si>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</si>
  <si>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</si>
  <si>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</si>
  <si>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</si>
  <si>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</si>
  <si>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</si>
  <si>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</si>
  <si>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</si>
  <si>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</si>
  <si>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</si>
  <si>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</si>
  <si>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</si>
  <si>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</si>
  <si>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</si>
  <si>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</si>
  <si>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</si>
  <si>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</si>
  <si>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</si>
  <si>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</si>
  <si>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</si>
  <si>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</si>
  <si>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</si>
  <si>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</si>
  <si>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</si>
  <si>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</si>
  <si>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</si>
  <si>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</si>
  <si>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</si>
  <si>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</si>
  <si>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</si>
  <si>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</si>
  <si>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</si>
  <si>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</si>
  <si>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</si>
  <si>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</si>
  <si>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</si>
  <si>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</si>
  <si>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</si>
  <si>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</si>
  <si>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</si>
  <si>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</si>
  <si>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</si>
  <si>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</si>
  <si>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</si>
  <si>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</si>
  <si>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</si>
  <si>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</si>
  <si>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</si>
  <si>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</si>
  <si>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</si>
  <si>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</si>
  <si>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</si>
  <si>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</si>
  <si>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</si>
  <si>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</si>
  <si>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</si>
  <si>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</si>
  <si>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</si>
  <si>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</si>
  <si>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</si>
  <si>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</si>
  <si>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</si>
  <si>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</si>
  <si>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</si>
  <si>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</si>
  <si>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</si>
  <si>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</si>
  <si>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</si>
  <si>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</si>
  <si>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</si>
  <si>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</si>
  <si>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</si>
  <si>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</si>
  <si>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</si>
  <si>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</si>
  <si>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</si>
  <si>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</si>
  <si>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</si>
  <si>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</si>
  <si>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</si>
  <si>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</si>
  <si>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</si>
  <si>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</si>
  <si>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</si>
  <si>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</si>
  <si>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</si>
  <si>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</si>
  <si>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</si>
  <si>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</si>
  <si>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</si>
  <si>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</si>
  <si>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</si>
  <si>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</si>
  <si>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</si>
  <si>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</si>
  <si>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</si>
  <si>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</si>
  <si>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</si>
  <si>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</si>
  <si>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</si>
  <si>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</si>
  <si>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</si>
  <si>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</si>
  <si>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</si>
  <si>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</si>
  <si>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</si>
  <si>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</si>
  <si>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</si>
  <si>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</si>
  <si>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</si>
  <si>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</si>
  <si>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</si>
  <si>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</si>
  <si>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</si>
  <si>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</si>
  <si>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</si>
  <si>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</si>
  <si>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</si>
  <si>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</si>
  <si>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</si>
  <si>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</si>
  <si>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</si>
  <si>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</si>
  <si>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</si>
  <si>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</si>
  <si>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</si>
  <si>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</si>
  <si>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</si>
  <si>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</si>
  <si>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</si>
  <si>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</si>
  <si>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</si>
  <si>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</si>
  <si>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</si>
  <si>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</si>
  <si>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</si>
  <si>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</si>
  <si>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</si>
  <si>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</si>
  <si>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</si>
  <si>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</si>
  <si>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</si>
  <si>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</si>
  <si>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</si>
  <si>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</si>
  <si>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</si>
  <si>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</si>
  <si>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</si>
  <si>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</si>
  <si>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</si>
  <si>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</si>
  <si>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</si>
  <si>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</si>
  <si>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</si>
  <si>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</si>
  <si>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</si>
  <si>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</si>
  <si>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</si>
  <si>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</si>
  <si>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</si>
  <si>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</si>
  <si>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</si>
  <si>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</si>
  <si>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</si>
  <si>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</si>
  <si>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</si>
  <si>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</si>
  <si>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</si>
  <si>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</si>
  <si>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</si>
  <si>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</si>
  <si>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</si>
  <si>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</si>
  <si>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</si>
  <si>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</si>
  <si>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</si>
  <si>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</si>
  <si>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</si>
  <si>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</si>
  <si>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</si>
  <si>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</si>
  <si>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</si>
  <si>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</si>
  <si>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</si>
  <si>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</si>
  <si>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</si>
  <si>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</si>
  <si>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</si>
  <si>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</si>
  <si>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</si>
  <si>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</si>
  <si>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</si>
  <si>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</si>
  <si>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</si>
  <si>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</si>
  <si>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</si>
  <si>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</si>
  <si>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</si>
  <si>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</si>
  <si>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</si>
  <si>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</si>
  <si>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</si>
  <si>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</si>
  <si>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</si>
  <si>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</si>
  <si>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</si>
  <si>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</si>
  <si>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</si>
  <si>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</si>
  <si>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</si>
  <si>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</si>
  <si>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</si>
  <si>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</si>
  <si>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</si>
  <si>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</si>
  <si>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</si>
  <si>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</si>
  <si>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</si>
  <si>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</si>
  <si>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</si>
  <si>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</si>
  <si>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</si>
  <si>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</si>
  <si>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</si>
  <si>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</si>
  <si>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</si>
  <si>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</si>
  <si>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</si>
  <si>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</si>
  <si>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</si>
  <si>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</si>
  <si>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</si>
  <si>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</si>
  <si>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</si>
  <si>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</si>
  <si>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</si>
  <si>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</si>
  <si>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</si>
  <si>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</si>
  <si>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</si>
  <si>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</si>
  <si>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</si>
  <si>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</si>
  <si>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</si>
  <si>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</si>
  <si>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</si>
  <si>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</si>
  <si>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</si>
  <si>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</si>
  <si>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</si>
  <si>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</si>
  <si>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</si>
  <si>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</si>
  <si>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</si>
  <si>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</si>
  <si>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</si>
  <si>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</si>
  <si>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</si>
  <si>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</si>
  <si>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</si>
  <si>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</si>
  <si>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</si>
  <si>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</si>
  <si>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</si>
  <si>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</si>
  <si>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</si>
  <si>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</si>
  <si>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</si>
  <si>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</si>
  <si>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</si>
  <si>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</si>
  <si>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</si>
  <si>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</si>
  <si>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</si>
  <si>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</si>
  <si>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</si>
  <si>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</si>
  <si>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</si>
  <si>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</si>
  <si>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</si>
  <si>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</si>
  <si>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</si>
  <si>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</si>
  <si>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</si>
  <si>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</si>
  <si>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</si>
  <si>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</si>
  <si>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</si>
  <si>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</si>
  <si>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</si>
  <si>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</si>
  <si>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</si>
  <si>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</si>
  <si>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</si>
  <si>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</si>
  <si>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</si>
  <si>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</si>
  <si>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</si>
  <si>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</si>
  <si>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</si>
  <si>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</si>
  <si>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</si>
  <si>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</si>
  <si>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</si>
  <si>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</si>
  <si>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</si>
  <si>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</si>
  <si>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</si>
  <si>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</si>
  <si>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</si>
  <si>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</si>
  <si>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</si>
  <si>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</si>
  <si>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</si>
  <si>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</si>
  <si>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</si>
  <si>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</si>
  <si>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</si>
  <si>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</si>
  <si>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</si>
  <si>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</si>
  <si>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</si>
  <si>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</si>
  <si>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</si>
  <si>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</si>
  <si>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</si>
  <si>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</si>
  <si>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</si>
  <si>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</si>
  <si>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</si>
  <si>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</si>
  <si>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</si>
  <si>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</si>
  <si>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</si>
  <si>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</si>
  <si>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</si>
  <si>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</si>
  <si>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</si>
  <si>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</si>
  <si>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</si>
  <si>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</si>
  <si>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</si>
  <si>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</si>
  <si>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</si>
  <si>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</si>
  <si>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</si>
  <si>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</si>
  <si>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</si>
  <si>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</si>
  <si>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</si>
  <si>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</si>
  <si>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</si>
  <si>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</si>
  <si>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</si>
  <si>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</si>
  <si>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</si>
  <si>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</si>
  <si>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</si>
  <si>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</si>
  <si>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</si>
  <si>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</si>
  <si>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</si>
  <si>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</si>
  <si>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</si>
  <si>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</si>
  <si>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</si>
  <si>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</si>
  <si>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</si>
  <si>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</si>
  <si>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</si>
  <si>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</si>
  <si>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</si>
  <si>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</si>
  <si>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</si>
  <si>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</si>
  <si>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</si>
  <si>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</si>
  <si>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</si>
  <si>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</si>
  <si>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</si>
  <si>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</si>
  <si>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</si>
  <si>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</si>
  <si>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</si>
  <si>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</si>
  <si>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</si>
  <si>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</si>
  <si>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</si>
  <si>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</si>
  <si>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</si>
  <si>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</si>
  <si>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</si>
  <si>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</si>
  <si>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</si>
  <si>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</si>
  <si>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</si>
  <si>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</si>
  <si>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</si>
  <si>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</si>
  <si>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</si>
  <si>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</si>
  <si>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</si>
  <si>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</si>
  <si>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</si>
  <si>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</si>
  <si>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</si>
  <si>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</si>
  <si>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</si>
  <si>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</si>
  <si>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</si>
  <si>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</si>
  <si>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</si>
  <si>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</si>
  <si>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</si>
  <si>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</si>
  <si>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</si>
  <si>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</si>
  <si>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</si>
  <si>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</si>
  <si>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</si>
  <si>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</si>
  <si>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</si>
  <si>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</si>
  <si>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</si>
  <si>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</si>
  <si>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</si>
  <si>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</si>
  <si>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</si>
  <si>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</si>
  <si>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</si>
  <si>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</si>
  <si>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</si>
  <si>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</si>
  <si>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</si>
  <si>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</si>
  <si>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</si>
  <si>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</si>
  <si>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</si>
  <si>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</si>
  <si>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</si>
  <si>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</si>
  <si>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</si>
  <si>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</si>
  <si>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</si>
  <si>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</si>
  <si>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</si>
  <si>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</si>
  <si>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</si>
  <si>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</si>
  <si>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</si>
  <si>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</si>
  <si>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</si>
  <si>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</si>
  <si>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</si>
  <si>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</si>
  <si>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</si>
  <si>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</si>
  <si>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</si>
  <si>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</si>
  <si>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</si>
  <si>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</si>
  <si>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</si>
  <si>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</si>
  <si>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</si>
  <si>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</si>
  <si>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</si>
  <si>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</si>
  <si>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</si>
  <si>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</si>
  <si>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</si>
  <si>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</si>
  <si>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</si>
  <si>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</si>
  <si>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</si>
  <si>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</si>
  <si>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</si>
  <si>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</si>
  <si>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</si>
  <si>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</si>
  <si>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</si>
  <si>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</si>
  <si>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</si>
  <si>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</si>
  <si>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</si>
  <si>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</si>
  <si>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</si>
  <si>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</si>
  <si>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</si>
  <si>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</si>
  <si>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</si>
  <si>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</si>
  <si>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</si>
  <si>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</si>
  <si>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</si>
  <si>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</si>
  <si>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</si>
  <si>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</si>
  <si>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</si>
  <si>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</si>
  <si>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</si>
  <si>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</si>
  <si>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</si>
  <si>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</si>
  <si>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</si>
  <si>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</si>
  <si>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</si>
  <si>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</si>
  <si>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</si>
  <si>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</si>
  <si>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</si>
  <si>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</si>
  <si>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</si>
  <si>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</si>
  <si>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</si>
  <si>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</si>
  <si>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</si>
  <si>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</si>
  <si>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</si>
  <si>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</si>
  <si>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</si>
  <si>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</si>
  <si>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</si>
  <si>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</si>
  <si>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</si>
  <si>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</si>
  <si>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</si>
  <si>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</si>
  <si>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</si>
  <si>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</si>
  <si>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</si>
  <si>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</si>
  <si>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</si>
  <si>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</si>
  <si>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</si>
  <si>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</si>
  <si>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</si>
  <si>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</si>
  <si>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</si>
  <si>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</si>
  <si>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</si>
  <si>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</si>
  <si>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</si>
  <si>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</si>
  <si>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</si>
  <si>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</si>
  <si>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</si>
  <si>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</si>
  <si>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</si>
  <si>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</si>
  <si>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</si>
  <si>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</si>
  <si>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</si>
  <si>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</si>
  <si>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</si>
  <si>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</si>
  <si>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</si>
  <si>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</si>
  <si>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</si>
  <si>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</si>
  <si>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</si>
  <si>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</si>
  <si>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</si>
  <si>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</si>
  <si>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</si>
  <si>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</si>
  <si>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</si>
  <si>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</si>
  <si>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</si>
  <si>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</si>
  <si>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</si>
  <si>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</si>
  <si>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</si>
  <si>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</si>
  <si>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</si>
  <si>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</si>
  <si>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</si>
  <si>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</si>
  <si>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</si>
  <si>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</si>
  <si>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</si>
  <si>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</si>
  <si>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</si>
  <si>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</si>
  <si>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</si>
  <si>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</si>
  <si>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</si>
  <si>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</si>
  <si>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</si>
  <si>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</si>
  <si>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</si>
  <si>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</si>
  <si>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</si>
  <si>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</si>
  <si>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</si>
  <si>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</si>
  <si>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</si>
  <si>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</si>
  <si>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</si>
  <si>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</si>
  <si>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</si>
  <si>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</si>
  <si>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</si>
  <si>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</si>
  <si>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</si>
  <si>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</si>
  <si>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</si>
  <si>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</si>
  <si>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</si>
  <si>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</si>
  <si>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</si>
  <si>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</si>
  <si>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</si>
  <si>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</si>
  <si>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</si>
  <si>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</si>
  <si>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</si>
  <si>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</si>
  <si>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</si>
  <si>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</si>
  <si>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</si>
  <si>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</si>
  <si>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</si>
  <si>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</si>
  <si>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</si>
  <si>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</si>
  <si>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</si>
  <si>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</si>
  <si>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</si>
  <si>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</si>
  <si>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</si>
  <si>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</si>
  <si>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</si>
  <si>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</si>
  <si>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</si>
  <si>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</si>
  <si>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</si>
  <si>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</si>
  <si>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</si>
  <si>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</si>
  <si>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</si>
  <si>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</si>
  <si>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</si>
  <si>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</si>
  <si>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</si>
  <si>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</si>
  <si>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</si>
  <si>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</si>
  <si>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</si>
  <si>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</si>
  <si>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</si>
  <si>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</si>
  <si>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</si>
  <si>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</si>
  <si>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</si>
  <si>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</si>
  <si>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</si>
  <si>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</si>
  <si>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</si>
  <si>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</si>
  <si>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</si>
  <si>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</si>
  <si>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</si>
  <si>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</si>
  <si>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</si>
  <si>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</si>
  <si>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</si>
  <si>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</si>
  <si>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</si>
  <si>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</si>
  <si>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</si>
  <si>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</si>
  <si>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</si>
  <si>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</si>
  <si>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</si>
  <si>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</si>
  <si>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</si>
  <si>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</si>
  <si>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</si>
  <si>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</si>
  <si>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</si>
  <si>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</si>
  <si>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</si>
  <si>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</si>
  <si>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</si>
  <si>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</si>
  <si>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</si>
  <si>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</si>
  <si>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</si>
  <si>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</si>
  <si>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</si>
  <si>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</si>
  <si>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</si>
  <si>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</si>
  <si>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</si>
  <si>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</si>
  <si>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</si>
  <si>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</si>
  <si>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</si>
  <si>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</si>
  <si>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</si>
  <si>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</si>
  <si>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</si>
  <si>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</si>
  <si>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</si>
  <si>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</si>
  <si>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</si>
  <si>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</si>
  <si>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</si>
  <si>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</si>
  <si>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</si>
  <si>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</si>
  <si>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</si>
  <si>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</si>
  <si>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</si>
  <si>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</si>
  <si>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</si>
  <si>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</si>
  <si>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</si>
  <si>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</si>
  <si>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</si>
  <si>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</si>
  <si>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</si>
  <si>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</si>
  <si>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</si>
  <si>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</si>
  <si>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</si>
  <si>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</si>
  <si>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</si>
  <si>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</si>
  <si>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</si>
  <si>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</si>
  <si>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</si>
  <si>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</si>
  <si>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</si>
  <si>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</si>
  <si>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</si>
  <si>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</si>
  <si>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</si>
  <si>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</si>
  <si>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</si>
  <si>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</si>
  <si>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</si>
  <si>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</si>
  <si>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</si>
  <si>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</si>
  <si>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</si>
  <si>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</si>
  <si>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</si>
  <si>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</si>
  <si>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</si>
  <si>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</si>
  <si>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</si>
  <si>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</si>
  <si>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</si>
  <si>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</si>
  <si>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</si>
  <si>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</si>
  <si>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</si>
  <si>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</si>
  <si>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</si>
  <si>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</si>
  <si>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</si>
  <si>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</si>
  <si>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</si>
  <si>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</si>
  <si>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</si>
  <si>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</si>
  <si>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</si>
  <si>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</si>
  <si>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</si>
  <si>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</si>
  <si>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</si>
  <si>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</si>
  <si>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</si>
  <si>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</si>
  <si>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</si>
  <si>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</si>
  <si>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</si>
  <si>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</si>
  <si>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</si>
  <si>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</si>
  <si>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</si>
  <si>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</si>
  <si>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</si>
  <si>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</si>
  <si>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</si>
  <si>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</si>
  <si>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</si>
  <si>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</si>
  <si>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</si>
  <si>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</si>
  <si>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</si>
  <si>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</si>
  <si>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</si>
  <si>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</si>
  <si>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</si>
  <si>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</si>
  <si>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</si>
  <si>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</si>
  <si>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</si>
  <si>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</si>
  <si>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</si>
  <si>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</si>
  <si>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</si>
  <si>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</si>
  <si>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</si>
  <si>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</si>
  <si>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</si>
  <si>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</si>
  <si>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</si>
  <si>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</si>
  <si>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</si>
  <si>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</si>
  <si>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</si>
  <si>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</si>
  <si>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</si>
  <si>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</si>
  <si>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</si>
  <si>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</si>
  <si>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</si>
  <si>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</si>
  <si>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</si>
  <si>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</si>
  <si>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</si>
  <si>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</si>
  <si>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</si>
  <si>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</si>
  <si>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</si>
  <si>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</si>
  <si>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</si>
  <si>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</si>
  <si>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</si>
  <si>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</si>
  <si>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</si>
  <si>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</si>
  <si>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</si>
  <si>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</si>
  <si>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</si>
  <si>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</si>
  <si>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</si>
  <si>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</si>
  <si>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</si>
  <si>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</si>
  <si>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</si>
  <si>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</si>
  <si>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</si>
  <si>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</si>
  <si>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</si>
  <si>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</si>
  <si>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</si>
  <si>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</si>
  <si>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</si>
  <si>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</si>
  <si>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</si>
  <si>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</si>
  <si>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</si>
  <si>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</si>
  <si>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</si>
  <si>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</si>
  <si>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</si>
  <si>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</si>
  <si>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</si>
  <si>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</si>
  <si>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</si>
  <si>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</si>
  <si>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</si>
  <si>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</si>
  <si>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</si>
  <si>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</si>
  <si>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</si>
  <si>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</si>
  <si>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</si>
  <si>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</si>
  <si>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</si>
  <si>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</si>
  <si>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</si>
  <si>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</si>
  <si>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</si>
  <si>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</si>
  <si>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</si>
  <si>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</si>
  <si>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</si>
  <si>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</si>
  <si>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</si>
  <si>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</si>
  <si>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</si>
  <si>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</si>
  <si>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</si>
  <si>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</si>
  <si>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</si>
  <si>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</si>
  <si>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</si>
  <si>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</si>
  <si>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</si>
  <si>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</si>
  <si>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</si>
  <si>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</si>
  <si>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</si>
  <si>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</si>
  <si>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</si>
  <si>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</si>
  <si>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</si>
  <si>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</si>
  <si>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</si>
  <si>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</si>
  <si>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</si>
  <si>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</si>
  <si>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</si>
  <si>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</si>
  <si>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</si>
  <si>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</si>
  <si>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</si>
  <si>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</si>
  <si>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</si>
  <si>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</si>
  <si>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</si>
  <si>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</si>
  <si>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</si>
  <si>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</si>
  <si>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</si>
  <si>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</si>
  <si>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</si>
  <si>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</si>
  <si>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</si>
  <si>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</si>
  <si>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</si>
  <si>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</si>
  <si>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</si>
  <si>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</si>
  <si>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</si>
  <si>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</si>
  <si>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</si>
  <si>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</si>
  <si>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</si>
  <si>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</si>
  <si>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</si>
  <si>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</si>
  <si>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</si>
  <si>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</si>
  <si>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</si>
  <si>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</si>
  <si>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</si>
  <si>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</si>
  <si>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</si>
  <si>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</si>
  <si>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</si>
  <si>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</si>
  <si>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</si>
  <si>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</si>
  <si>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</si>
  <si>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</si>
  <si>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</si>
  <si>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</si>
  <si>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</si>
  <si>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</si>
  <si>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</si>
  <si>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</si>
  <si>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</si>
  <si>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</si>
  <si>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</si>
  <si>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</si>
  <si>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</si>
  <si>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</si>
  <si>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</si>
  <si>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</si>
  <si>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</si>
  <si>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</si>
  <si>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</si>
  <si>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</si>
  <si>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</si>
  <si>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</si>
  <si>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</si>
  <si>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</si>
  <si>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</si>
  <si>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</si>
  <si>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</si>
  <si>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</si>
  <si>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</si>
  <si>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</si>
  <si>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</si>
  <si>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</si>
  <si>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</si>
  <si>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</si>
  <si>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</si>
  <si>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</si>
  <si>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</si>
  <si>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</si>
  <si>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</si>
  <si>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</si>
  <si>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</si>
  <si>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</si>
  <si>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</si>
  <si>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</si>
  <si>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</si>
  <si>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</si>
  <si>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</si>
  <si>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</si>
  <si>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</si>
  <si>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</si>
  <si>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</si>
  <si>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</si>
  <si>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</si>
  <si>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</si>
  <si>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</si>
  <si>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</si>
  <si>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</si>
  <si>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</si>
  <si>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</si>
  <si>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</si>
  <si>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</si>
  <si>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</si>
  <si>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</si>
  <si>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</si>
  <si>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</si>
  <si>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</si>
  <si>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</si>
  <si>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</si>
  <si>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</si>
  <si>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</si>
  <si>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</si>
  <si>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</si>
  <si>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</si>
  <si>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</si>
  <si>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</si>
  <si>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</si>
  <si>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</si>
  <si>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</si>
  <si>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</si>
  <si>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</si>
  <si>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</si>
  <si>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</si>
  <si>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</si>
  <si>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</si>
  <si>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</si>
  <si>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</si>
  <si>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</si>
  <si>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</si>
  <si>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</si>
  <si>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</si>
  <si>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</si>
  <si>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</si>
  <si>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</si>
  <si>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</si>
  <si>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</si>
  <si>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</si>
  <si>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</si>
  <si>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</si>
  <si>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</si>
  <si>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</si>
  <si>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</si>
  <si>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</si>
  <si>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</si>
  <si>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</si>
  <si>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</si>
  <si>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</si>
  <si>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</si>
  <si>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</si>
  <si>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</si>
  <si>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</si>
  <si>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</si>
  <si>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</si>
  <si>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</si>
  <si>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</si>
  <si>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</si>
  <si>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</si>
  <si>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</si>
  <si>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</si>
  <si>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</si>
  <si>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</si>
  <si>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</si>
  <si>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</si>
  <si>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</si>
  <si>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</si>
  <si>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</si>
  <si>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</si>
  <si>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</si>
  <si>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</si>
  <si>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</si>
  <si>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</si>
  <si>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</si>
  <si>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</si>
  <si>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</si>
  <si>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</si>
  <si>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</si>
  <si>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</si>
  <si>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</si>
  <si>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</si>
  <si>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</si>
  <si>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</si>
  <si>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</si>
  <si>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</si>
  <si>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</si>
  <si>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</si>
  <si>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</si>
  <si>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</si>
  <si>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</si>
  <si>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</si>
  <si>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</si>
  <si>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</si>
  <si>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</si>
  <si>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</si>
  <si>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</si>
  <si>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</si>
  <si>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</si>
  <si>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</si>
  <si>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</si>
  <si>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</si>
  <si>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</si>
  <si>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</si>
  <si>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</si>
  <si>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</si>
  <si>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</si>
  <si>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</si>
  <si>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</si>
  <si>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</si>
  <si>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</si>
  <si>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</si>
  <si>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</si>
  <si>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</si>
  <si>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</si>
  <si>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</si>
  <si>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</si>
  <si>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</si>
  <si>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</si>
  <si>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</si>
  <si>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</si>
  <si>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</si>
  <si>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</si>
  <si>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</si>
  <si>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</si>
  <si>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</si>
  <si>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</si>
  <si>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</si>
  <si>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</si>
  <si>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</si>
  <si>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</si>
  <si>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</si>
  <si>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</si>
  <si>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</si>
  <si>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</si>
  <si>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</si>
  <si>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</si>
  <si>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</si>
  <si>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</si>
  <si>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</si>
  <si>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</si>
  <si>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</si>
  <si>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</si>
  <si>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</si>
  <si>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</si>
  <si>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</si>
  <si>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</si>
  <si>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</si>
  <si>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</si>
  <si>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</si>
  <si>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</si>
  <si>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</si>
  <si>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</si>
  <si>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</si>
  <si>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</si>
  <si>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</si>
  <si>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</si>
  <si>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</si>
  <si>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</si>
  <si>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</si>
  <si>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</si>
  <si>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</si>
  <si>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</si>
  <si>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</si>
  <si>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</si>
  <si>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</si>
  <si>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</si>
  <si>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</si>
  <si>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</si>
  <si>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</si>
  <si>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</si>
  <si>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</si>
  <si>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</si>
  <si>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</si>
  <si>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</si>
  <si>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</si>
  <si>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</si>
  <si>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</si>
  <si>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</si>
  <si>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</si>
  <si>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</si>
  <si>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</si>
  <si>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</si>
  <si>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</si>
  <si>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</si>
  <si>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</si>
  <si>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</si>
  <si>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</si>
  <si>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</si>
  <si>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</si>
  <si>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</si>
  <si>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</si>
  <si>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</si>
  <si>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</si>
  <si>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</si>
  <si>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</si>
  <si>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</si>
  <si>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</si>
  <si>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</si>
  <si>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</si>
  <si>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</si>
  <si>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</si>
  <si>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</si>
  <si>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</si>
  <si>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</si>
  <si>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</si>
  <si>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</si>
  <si>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</si>
  <si>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</si>
  <si>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</si>
  <si>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</si>
  <si>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</si>
  <si>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</si>
  <si>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</si>
  <si>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</si>
  <si>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</si>
  <si>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</si>
  <si>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</si>
  <si>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</si>
  <si>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</si>
  <si>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</si>
  <si>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</si>
  <si>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</si>
  <si>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</si>
  <si>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</si>
  <si>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</si>
  <si>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</si>
  <si>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</si>
  <si>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</si>
  <si>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</si>
  <si>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</si>
  <si>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</si>
  <si>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</si>
  <si>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</si>
  <si>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</si>
  <si>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</si>
  <si>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</si>
  <si>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</si>
  <si>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</si>
  <si>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</si>
  <si>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</si>
  <si>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</si>
  <si>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</si>
  <si>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</si>
  <si>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</si>
  <si>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</si>
  <si>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</si>
  <si>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</si>
  <si>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</si>
  <si>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</si>
  <si>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</si>
  <si>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</si>
  <si>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</si>
  <si>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</si>
  <si>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</si>
  <si>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</si>
  <si>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</si>
  <si>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</si>
  <si>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</si>
  <si>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</si>
  <si>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</si>
  <si>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</si>
  <si>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</si>
  <si>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</si>
  <si>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</si>
  <si>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</si>
  <si>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</si>
  <si>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</si>
  <si>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</si>
  <si>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</si>
  <si>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</si>
  <si>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</si>
  <si>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</si>
  <si>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</si>
  <si>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</si>
  <si>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</si>
  <si>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</si>
  <si>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</si>
  <si>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</si>
  <si>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</si>
  <si>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</si>
  <si>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</si>
  <si>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</si>
  <si>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</si>
  <si>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</si>
  <si>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</si>
  <si>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</si>
  <si>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</si>
  <si>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</si>
  <si>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</si>
  <si>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</si>
  <si>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</si>
  <si>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</si>
  <si>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</si>
  <si>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</si>
  <si>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</si>
  <si>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</si>
  <si>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</si>
  <si>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</si>
  <si>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</si>
  <si>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</si>
  <si>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</si>
  <si>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</si>
  <si>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</si>
  <si>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</si>
  <si>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</si>
  <si>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</si>
  <si>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</si>
  <si>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</si>
  <si>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</si>
  <si>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</si>
  <si>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</si>
  <si>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</si>
  <si>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</si>
  <si>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</si>
  <si>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</si>
  <si>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</si>
  <si>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</si>
  <si>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</si>
  <si>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</si>
  <si>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</si>
  <si>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</si>
  <si>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</si>
  <si>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</si>
  <si>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</si>
  <si>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</si>
  <si>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</si>
  <si>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</si>
  <si>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</si>
  <si>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</si>
  <si>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</si>
  <si>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</si>
  <si>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</si>
  <si>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</si>
  <si>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</si>
  <si>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</si>
  <si>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</si>
  <si>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</si>
  <si>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</si>
  <si>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</si>
  <si>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</si>
  <si>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</si>
  <si>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</si>
  <si>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</si>
  <si>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</si>
  <si>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</si>
  <si>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</si>
  <si>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</si>
  <si>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</si>
  <si>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</si>
  <si>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</si>
  <si>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</si>
  <si>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</si>
  <si>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</si>
  <si>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</si>
  <si>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</si>
  <si>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</si>
  <si>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</si>
  <si>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</si>
  <si>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</si>
  <si>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</si>
  <si>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</si>
  <si>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</si>
  <si>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</si>
  <si>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</si>
  <si>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</si>
  <si>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</si>
  <si>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</si>
  <si>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</si>
  <si>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</si>
  <si>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</si>
  <si>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</si>
  <si>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</si>
  <si>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</si>
  <si>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</si>
  <si>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</si>
  <si>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</si>
  <si>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</si>
  <si>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</si>
  <si>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</si>
  <si>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</si>
  <si>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</si>
  <si>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</si>
  <si>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</si>
  <si>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</si>
  <si>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</si>
  <si>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</si>
  <si>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</si>
  <si>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</si>
  <si>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</si>
  <si>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</si>
  <si>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</si>
  <si>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</si>
  <si>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</si>
  <si>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</si>
  <si>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</si>
  <si>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</si>
  <si>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</si>
  <si>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</si>
  <si>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</si>
  <si>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</si>
  <si>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</si>
  <si>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</si>
  <si>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</si>
  <si>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</si>
  <si>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</si>
  <si>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</si>
  <si>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</si>
  <si>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</si>
  <si>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</si>
  <si>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</si>
  <si>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</si>
  <si>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</si>
  <si>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</si>
  <si>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</si>
  <si>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</si>
  <si>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</si>
  <si>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</si>
  <si>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</si>
  <si>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</si>
  <si>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</si>
  <si>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</si>
  <si>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</si>
  <si>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</si>
  <si>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</si>
  <si>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</si>
  <si>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</si>
  <si>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</si>
  <si>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</si>
  <si>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</si>
  <si>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</si>
  <si>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</si>
  <si>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</si>
  <si>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</si>
  <si>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</si>
  <si>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</si>
  <si>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</si>
  <si>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</si>
  <si>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</si>
  <si>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</si>
  <si>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</si>
  <si>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</si>
  <si>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</si>
  <si>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</si>
  <si>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</si>
  <si>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</si>
  <si>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</si>
  <si>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</si>
  <si>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</si>
  <si>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</si>
  <si>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</si>
  <si>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</si>
  <si>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</si>
  <si>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</si>
  <si>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</si>
  <si>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</si>
  <si>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</si>
  <si>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</si>
  <si>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</si>
  <si>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</si>
  <si>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</si>
  <si>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</si>
  <si>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</si>
  <si>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</si>
  <si>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</si>
  <si>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</si>
  <si>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</si>
  <si>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</si>
  <si>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</si>
  <si>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</si>
  <si>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</si>
  <si>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</si>
  <si>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</si>
  <si>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</si>
  <si>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</si>
  <si>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</si>
  <si>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</si>
  <si>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</si>
  <si>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</si>
  <si>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</si>
  <si>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</si>
  <si>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</si>
  <si>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</si>
  <si>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</si>
  <si>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</si>
  <si>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</si>
  <si>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</si>
  <si>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</si>
  <si>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</si>
  <si>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</si>
  <si>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</si>
  <si>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</si>
  <si>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</si>
  <si>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</si>
  <si>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</si>
  <si>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</si>
  <si>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</si>
  <si>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</si>
  <si>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</si>
  <si>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</si>
  <si>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</si>
  <si>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</si>
  <si>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</si>
  <si>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</si>
  <si>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</si>
  <si>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</si>
  <si>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</si>
  <si>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</si>
  <si>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</si>
  <si>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</si>
  <si>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</si>
  <si>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</si>
  <si>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</si>
  <si>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</si>
  <si>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</si>
  <si>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</si>
  <si>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</si>
  <si>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</si>
  <si>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</si>
  <si>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</si>
  <si>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</si>
  <si>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</si>
  <si>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</si>
  <si>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</si>
  <si>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</si>
  <si>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</si>
  <si>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</si>
  <si>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</si>
  <si>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</si>
  <si>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</si>
  <si>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</si>
  <si>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</si>
  <si>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</si>
  <si>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</si>
  <si>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</si>
  <si>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</si>
  <si>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</si>
  <si>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</si>
  <si>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</si>
  <si>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</si>
  <si>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</si>
  <si>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</si>
  <si>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</si>
  <si>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</si>
  <si>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</si>
  <si>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</si>
  <si>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</si>
  <si>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</si>
  <si>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</si>
  <si>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</si>
  <si>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</si>
  <si>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</si>
  <si>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</si>
  <si>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</si>
  <si>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</si>
  <si>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</si>
  <si>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</si>
  <si>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</si>
  <si>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</si>
  <si>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</si>
  <si>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</si>
  <si>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</si>
  <si>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</si>
  <si>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</si>
  <si>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</si>
  <si>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</si>
  <si>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</si>
  <si>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</si>
  <si>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</si>
  <si>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</si>
  <si>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</si>
  <si>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</si>
  <si>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</si>
  <si>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</si>
  <si>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</si>
  <si>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</si>
  <si>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</si>
  <si>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</si>
  <si>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</si>
  <si>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</si>
  <si>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</si>
  <si>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</si>
  <si>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</si>
  <si>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</si>
  <si>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</si>
  <si>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</si>
  <si>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</si>
  <si>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</si>
  <si>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</si>
  <si>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</si>
  <si>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</si>
  <si>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</si>
  <si>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</si>
  <si>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</si>
  <si>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</si>
  <si>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</si>
  <si>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</si>
  <si>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</si>
  <si>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</si>
  <si>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</si>
  <si>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</si>
  <si>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</si>
  <si>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</si>
  <si>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</si>
  <si>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</si>
  <si>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</si>
  <si>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</si>
  <si>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</si>
  <si>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</si>
  <si>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</si>
  <si>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</si>
  <si>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</si>
  <si>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</si>
  <si>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</si>
  <si>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</si>
  <si>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</si>
  <si>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</si>
  <si>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</si>
  <si>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</si>
  <si>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</si>
  <si>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</si>
  <si>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</si>
  <si>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</si>
  <si>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</si>
  <si>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</si>
  <si>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</si>
  <si>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</si>
  <si>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</si>
  <si>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</si>
  <si>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</si>
  <si>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</si>
  <si>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</si>
  <si>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</si>
  <si>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</si>
  <si>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</si>
  <si>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</si>
  <si>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</si>
  <si>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</si>
  <si>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</si>
  <si>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</si>
  <si>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</si>
  <si>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</si>
  <si>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</si>
  <si>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</si>
  <si>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</si>
  <si>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</si>
  <si>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</si>
  <si>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</si>
  <si>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</si>
  <si>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</si>
  <si>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</si>
  <si>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</si>
  <si>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</si>
  <si>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</si>
  <si>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</si>
  <si>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</si>
  <si>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</si>
  <si>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</si>
  <si>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</si>
  <si>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</si>
  <si>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</si>
  <si>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</si>
  <si>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</si>
  <si>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</si>
  <si>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</si>
  <si>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</si>
  <si>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</si>
  <si>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</si>
  <si>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</si>
  <si>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</si>
  <si>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</si>
  <si>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</si>
  <si>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</si>
  <si>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</si>
  <si>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</si>
  <si>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</si>
  <si>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</si>
  <si>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</si>
  <si>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</si>
  <si>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</si>
  <si>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</si>
  <si>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</si>
  <si>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</si>
  <si>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</si>
  <si>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</si>
  <si>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</si>
  <si>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</si>
  <si>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</si>
  <si>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</si>
  <si>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</si>
  <si>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</si>
  <si>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</si>
  <si>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</si>
  <si>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</si>
  <si>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</si>
  <si>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</si>
  <si>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</si>
  <si>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</si>
  <si>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</si>
  <si>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</si>
  <si>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</si>
  <si>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</si>
  <si>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</si>
  <si>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</si>
  <si>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</si>
  <si>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</si>
  <si>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</si>
  <si>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</si>
  <si>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</si>
  <si>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</si>
  <si>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</si>
  <si>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</si>
  <si>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</si>
  <si>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</si>
  <si>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</si>
  <si>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</si>
  <si>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</si>
  <si>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</si>
  <si>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</si>
  <si>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</si>
  <si>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</si>
  <si>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</si>
  <si>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</si>
  <si>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</si>
  <si>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</si>
  <si>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</si>
  <si>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</si>
  <si>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</si>
  <si>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</si>
  <si>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</si>
  <si>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</si>
  <si>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</si>
  <si>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</si>
  <si>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</si>
  <si>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</si>
  <si>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</si>
  <si>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</si>
  <si>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</si>
  <si>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</si>
  <si>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</si>
  <si>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</si>
  <si>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</si>
  <si>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</si>
  <si>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</si>
  <si>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</si>
  <si>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</si>
  <si>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</si>
  <si>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</si>
  <si>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</si>
  <si>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</si>
  <si>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</si>
  <si>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</si>
  <si>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</si>
  <si>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</si>
  <si>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</si>
  <si>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</si>
  <si>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</si>
  <si>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</si>
  <si>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</si>
  <si>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</si>
  <si>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</si>
  <si>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</si>
  <si>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</si>
  <si>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</si>
  <si>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</si>
  <si>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</si>
  <si>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</si>
  <si>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</si>
  <si>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</si>
  <si>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</si>
  <si>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</si>
  <si>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</si>
  <si>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</si>
  <si>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</si>
  <si>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</si>
  <si>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</si>
  <si>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</si>
  <si>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</si>
  <si>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</si>
  <si>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</si>
  <si>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</si>
  <si>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</si>
  <si>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</si>
  <si>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</si>
  <si>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</si>
  <si>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</si>
  <si>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</si>
  <si>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</si>
  <si>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</si>
  <si>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</si>
  <si>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</si>
  <si>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</si>
  <si>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</si>
  <si>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</si>
  <si>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</si>
  <si>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</si>
  <si>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</si>
  <si>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</si>
  <si>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</si>
  <si>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</si>
  <si>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</si>
  <si>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</si>
  <si>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</si>
  <si>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</si>
  <si>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</si>
  <si>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</si>
  <si>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</si>
  <si>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</si>
  <si>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</si>
  <si>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</si>
  <si>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</si>
  <si>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</si>
  <si>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</si>
  <si>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</si>
  <si>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</si>
  <si>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</si>
  <si>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</si>
  <si>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</si>
  <si>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</si>
  <si>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</si>
  <si>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</si>
  <si>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</si>
  <si>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</si>
  <si>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</si>
  <si>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</si>
  <si>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</si>
  <si>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</si>
  <si>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</si>
  <si>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</si>
  <si>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</si>
  <si>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</si>
  <si>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</si>
  <si>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</si>
  <si>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</si>
  <si>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</si>
  <si>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</si>
  <si>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</si>
  <si>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</si>
  <si>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</si>
  <si>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</si>
  <si>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</si>
  <si>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</si>
  <si>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</si>
  <si>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</si>
  <si>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</si>
  <si>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</si>
  <si>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</si>
  <si>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</si>
  <si>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</si>
  <si>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</si>
  <si>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</si>
  <si>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</si>
  <si>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</si>
  <si>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</si>
  <si>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</si>
  <si>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</si>
  <si>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</si>
  <si>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</si>
  <si>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</si>
  <si>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</si>
  <si>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</si>
  <si>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</si>
  <si>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</si>
  <si>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</si>
  <si>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</si>
  <si>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</si>
  <si>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</si>
  <si>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</si>
  <si>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</si>
  <si>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</si>
  <si>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</si>
  <si>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</si>
  <si>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</si>
  <si>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</si>
  <si>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</si>
  <si>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</si>
  <si>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</si>
  <si>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</si>
  <si>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</si>
  <si>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</si>
  <si>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</si>
  <si>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</si>
  <si>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</si>
  <si>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</si>
  <si>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</si>
  <si>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</si>
  <si>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</si>
  <si>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</si>
  <si>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</si>
  <si>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</si>
  <si>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</si>
  <si>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</si>
  <si>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</si>
  <si>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</si>
  <si>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</si>
  <si>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</si>
  <si>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</si>
  <si>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</si>
  <si>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</si>
  <si>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</si>
  <si>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</si>
  <si>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</si>
  <si>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</si>
  <si>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</si>
  <si>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</si>
  <si>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</si>
  <si>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</si>
  <si>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</si>
  <si>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</si>
  <si>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</si>
  <si>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</si>
  <si>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</si>
  <si>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</si>
  <si>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</si>
  <si>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</si>
  <si>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</si>
  <si>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</si>
  <si>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</si>
  <si>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</si>
  <si>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</si>
  <si>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</si>
  <si>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</si>
  <si>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</si>
  <si>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</si>
  <si>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</si>
  <si>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</si>
  <si>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</si>
  <si>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</si>
  <si>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</si>
  <si>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</si>
  <si>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</si>
  <si>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</si>
  <si>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</si>
  <si>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</si>
  <si>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</si>
  <si>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</si>
  <si>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</si>
  <si>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</si>
  <si>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</si>
  <si>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</si>
  <si>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</si>
  <si>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</si>
  <si>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</si>
  <si>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</si>
  <si>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</si>
  <si>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</si>
  <si>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</si>
  <si>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</si>
  <si>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</si>
  <si>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</si>
  <si>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</si>
  <si>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</si>
  <si>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</si>
  <si>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</si>
  <si>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</si>
  <si>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</si>
  <si>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</si>
  <si>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</si>
  <si>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</si>
  <si>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</si>
  <si>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</si>
  <si>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</si>
  <si>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</si>
  <si>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</si>
  <si>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</si>
  <si>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</si>
  <si>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</si>
  <si>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</si>
  <si>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</si>
  <si>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</si>
  <si>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</si>
  <si>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</si>
  <si>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</si>
  <si>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</si>
  <si>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</si>
  <si>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</si>
  <si>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</si>
  <si>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</si>
  <si>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</si>
  <si>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</si>
  <si>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</si>
  <si>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</si>
  <si>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</si>
  <si>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</si>
  <si>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</si>
  <si>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</si>
  <si>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</si>
  <si>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</si>
  <si>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</si>
  <si>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</si>
  <si>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</si>
  <si>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</si>
  <si>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</si>
  <si>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</si>
  <si>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</si>
  <si>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</si>
  <si>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</si>
  <si>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</si>
  <si>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</si>
  <si>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</si>
  <si>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</si>
  <si>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</si>
  <si>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</si>
  <si>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</si>
  <si>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</si>
  <si>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</si>
  <si>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</si>
  <si>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</si>
  <si>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</si>
  <si>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</si>
  <si>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</si>
  <si>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</si>
  <si>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</si>
  <si>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</si>
  <si>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</si>
  <si>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</si>
  <si>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</si>
  <si>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</si>
  <si>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</si>
  <si>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</si>
  <si>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</si>
  <si>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</si>
  <si>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</si>
  <si>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</si>
  <si>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</si>
  <si>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</si>
  <si>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</si>
  <si>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</si>
  <si>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</si>
  <si>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</si>
  <si>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</si>
  <si>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</si>
  <si>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</si>
  <si>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</si>
  <si>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</si>
  <si>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</si>
  <si>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</si>
  <si>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</si>
  <si>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</si>
  <si>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</si>
  <si>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</si>
  <si>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</si>
  <si>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</si>
  <si>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</si>
  <si>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</si>
  <si>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</si>
  <si>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</si>
  <si>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</si>
  <si>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</si>
  <si>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</si>
  <si>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</si>
  <si>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</si>
  <si>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</si>
  <si>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</si>
  <si>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</si>
  <si>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</si>
  <si>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</si>
  <si>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</si>
  <si>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</si>
  <si>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</si>
  <si>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</si>
  <si>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</si>
  <si>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</si>
  <si>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</si>
  <si>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</si>
  <si>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</si>
  <si>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</si>
  <si>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</si>
  <si>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</si>
  <si>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</si>
  <si>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</si>
  <si>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</si>
  <si>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</si>
  <si>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</si>
  <si>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</si>
  <si>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</si>
  <si>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</si>
  <si>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</si>
  <si>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</si>
  <si>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</si>
  <si>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</si>
  <si>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</si>
  <si>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</si>
  <si>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</si>
  <si>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</si>
  <si>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</si>
  <si>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</si>
  <si>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</si>
  <si>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</si>
  <si>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</si>
  <si>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</si>
  <si>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</si>
  <si>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</si>
  <si>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</si>
  <si>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</si>
  <si>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</si>
  <si>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</si>
  <si>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</si>
  <si>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</si>
  <si>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</si>
  <si>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</si>
  <si>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</si>
  <si>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</si>
  <si>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</si>
  <si>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</si>
  <si>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</si>
  <si>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</si>
  <si>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</si>
  <si>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</si>
  <si>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</si>
  <si>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</si>
  <si>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</si>
  <si>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</si>
  <si>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</si>
  <si>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</si>
  <si>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</si>
  <si>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</si>
  <si>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</si>
  <si>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</si>
  <si>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</si>
  <si>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</si>
  <si>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</si>
  <si>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</si>
  <si>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</si>
  <si>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</si>
  <si>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</si>
  <si>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</si>
  <si>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</si>
  <si>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</si>
  <si>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</si>
  <si>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</si>
  <si>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</si>
  <si>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</si>
  <si>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</si>
  <si>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</si>
  <si>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</si>
  <si>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</si>
  <si>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</si>
  <si>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</si>
  <si>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</si>
  <si>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</si>
  <si>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</si>
  <si>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</si>
  <si>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</si>
  <si>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</si>
  <si>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</si>
  <si>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</si>
  <si>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</si>
  <si>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</si>
  <si>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</si>
  <si>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</si>
  <si>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</si>
  <si>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</si>
  <si>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</si>
  <si>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</si>
  <si>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</si>
  <si>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</si>
  <si>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</si>
  <si>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</si>
  <si>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</si>
  <si>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</si>
  <si>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</si>
  <si>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</si>
  <si>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</si>
  <si>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</si>
  <si>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</si>
  <si>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</si>
  <si>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</si>
  <si>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</si>
  <si>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</si>
  <si>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</si>
  <si>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</si>
  <si>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</si>
  <si>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</si>
  <si>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</si>
  <si>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</si>
  <si>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</si>
  <si>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</si>
  <si>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</si>
  <si>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</si>
  <si>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</si>
  <si>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</si>
  <si>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</si>
  <si>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</si>
  <si>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</si>
  <si>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</si>
  <si>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</si>
  <si>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</si>
  <si>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</si>
  <si>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</si>
  <si>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</si>
  <si>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</si>
  <si>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</si>
  <si>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</si>
  <si>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</si>
  <si>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</si>
  <si>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</si>
  <si>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</si>
  <si>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</si>
  <si>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</si>
  <si>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</si>
  <si>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</si>
  <si>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</si>
  <si>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</si>
  <si>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</si>
  <si>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</si>
  <si>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</si>
  <si>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</si>
  <si>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</si>
  <si>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</si>
  <si>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</si>
  <si>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</si>
  <si>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</si>
  <si>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</si>
  <si>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</si>
  <si>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</si>
  <si>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</si>
  <si>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</si>
  <si>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</si>
  <si>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</si>
  <si>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</si>
  <si>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</si>
  <si>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</si>
  <si>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</si>
  <si>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</si>
  <si>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</si>
  <si>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</si>
  <si>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</si>
  <si>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</si>
  <si>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</si>
  <si>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</si>
  <si>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</si>
  <si>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</si>
  <si>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</si>
  <si>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</si>
  <si>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</si>
  <si>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</si>
  <si>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</si>
  <si>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</si>
  <si>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</si>
  <si>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</si>
  <si>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</si>
  <si>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</si>
  <si>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</si>
  <si>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</si>
  <si>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</si>
  <si>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</si>
  <si>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</si>
  <si>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</si>
  <si>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</si>
  <si>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</si>
  <si>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</si>
  <si>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</si>
  <si>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</si>
  <si>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</si>
  <si>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</si>
  <si>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</si>
  <si>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</si>
  <si>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</si>
  <si>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</si>
  <si>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</si>
  <si>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</si>
  <si>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</si>
  <si>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</si>
  <si>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</si>
  <si>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</si>
  <si>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</si>
  <si>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</si>
  <si>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</si>
  <si>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</si>
  <si>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</si>
  <si>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</si>
  <si>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</si>
  <si>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</si>
  <si>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</si>
  <si>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</si>
  <si>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</si>
  <si>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</si>
  <si>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</si>
  <si>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</si>
  <si>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</si>
  <si>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</si>
  <si>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</si>
  <si>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</si>
  <si>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</si>
  <si>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</si>
  <si>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</si>
  <si>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</si>
  <si>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</si>
  <si>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</si>
  <si>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</si>
  <si>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</si>
  <si>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</si>
  <si>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</si>
  <si>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</si>
  <si>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</si>
  <si>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</si>
  <si>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</si>
  <si>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</si>
  <si>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</si>
  <si>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</si>
  <si>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</si>
  <si>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</si>
  <si>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</si>
  <si>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</si>
  <si>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</si>
  <si>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</si>
  <si>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</si>
  <si>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</si>
  <si>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</si>
  <si>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</si>
  <si>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</si>
  <si>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</si>
  <si>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</si>
  <si>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</si>
  <si>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</si>
  <si>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</si>
  <si>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</si>
  <si>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</si>
  <si>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</si>
  <si>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</si>
  <si>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</si>
  <si>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</si>
  <si>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</si>
  <si>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</si>
  <si>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</si>
  <si>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</si>
  <si>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</si>
  <si>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</si>
  <si>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</si>
  <si>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</si>
  <si>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</si>
  <si>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</si>
  <si>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</si>
  <si>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</si>
  <si>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</si>
  <si>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</si>
  <si>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</si>
  <si>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</si>
  <si>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</si>
  <si>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</si>
  <si>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</si>
  <si>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</si>
  <si>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</si>
  <si>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</si>
  <si>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</si>
  <si>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</si>
  <si>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</si>
  <si>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</si>
  <si>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</si>
  <si>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</si>
  <si>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</si>
  <si>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</si>
  <si>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</si>
  <si>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</si>
  <si>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</si>
  <si>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</si>
  <si>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</si>
  <si>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</si>
  <si>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</si>
  <si>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</si>
  <si>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</si>
  <si>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</si>
  <si>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</si>
  <si>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</si>
  <si>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</si>
  <si>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</si>
  <si>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</si>
  <si>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</si>
  <si>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</si>
  <si>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</si>
  <si>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</si>
  <si>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</si>
  <si>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</si>
  <si>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</si>
  <si>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</si>
  <si>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</si>
  <si>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</si>
  <si>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</si>
  <si>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</si>
  <si>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</si>
  <si>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</si>
  <si>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</si>
  <si>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</si>
  <si>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</si>
  <si>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</si>
  <si>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</si>
  <si>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</si>
  <si>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</si>
  <si>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</si>
  <si>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</si>
  <si>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</si>
  <si>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</si>
  <si>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</si>
  <si>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</si>
  <si>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</si>
  <si>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</si>
  <si>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</si>
  <si>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</si>
  <si>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</si>
  <si>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</si>
  <si>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</si>
  <si>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</si>
  <si>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</si>
  <si>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</si>
  <si>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</si>
  <si>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</si>
  <si>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</si>
  <si>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</si>
  <si>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</si>
  <si>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</si>
  <si>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</si>
  <si>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</si>
  <si>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</si>
  <si>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</si>
  <si>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</si>
  <si>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</si>
  <si>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</si>
  <si>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</si>
  <si>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</si>
  <si>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</si>
  <si>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</si>
  <si>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</si>
  <si>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</si>
  <si>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</si>
  <si>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</si>
  <si>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</si>
  <si>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</si>
  <si>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</si>
  <si>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</si>
  <si>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</si>
  <si>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</si>
  <si>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</si>
  <si>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</si>
  <si>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</si>
  <si>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</si>
  <si>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</si>
  <si>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</si>
  <si>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</si>
  <si>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</si>
  <si>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</si>
  <si>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</si>
  <si>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</si>
  <si>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</si>
  <si>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</si>
  <si>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</si>
  <si>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</si>
  <si>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</si>
  <si>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</si>
  <si>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</si>
  <si>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</si>
  <si>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</si>
  <si>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</si>
  <si>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</si>
  <si>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</si>
  <si>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</si>
  <si>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</si>
  <si>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</si>
  <si>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</si>
  <si>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</si>
  <si>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</si>
  <si>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</si>
  <si>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</si>
  <si>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</si>
  <si>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</si>
  <si>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</si>
  <si>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</si>
  <si>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</si>
  <si>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</si>
  <si>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</si>
  <si>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</si>
  <si>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</si>
  <si>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</si>
  <si>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</si>
  <si>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</si>
  <si>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</si>
  <si>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</si>
  <si>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</si>
  <si>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</si>
  <si>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</si>
  <si>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</si>
  <si>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</si>
  <si>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</si>
  <si>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</si>
  <si>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</si>
  <si>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</si>
  <si>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</si>
  <si>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</si>
  <si>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</si>
  <si>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</si>
  <si>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</si>
  <si>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</si>
  <si>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</si>
  <si>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</si>
  <si>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</si>
  <si>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</si>
  <si>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</si>
  <si>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</si>
  <si>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</si>
  <si>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</si>
  <si>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</si>
  <si>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</si>
  <si>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</si>
  <si>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</si>
  <si>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</si>
  <si>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</si>
  <si>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</si>
  <si>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</si>
  <si>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</si>
  <si>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</si>
  <si>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</si>
  <si>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</si>
  <si>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</si>
  <si>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</si>
  <si>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</si>
  <si>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</si>
  <si>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</si>
  <si>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</si>
  <si>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</si>
  <si>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</si>
  <si>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</si>
  <si>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</si>
  <si>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</si>
  <si>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</si>
  <si>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</si>
  <si>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</si>
  <si>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</si>
  <si>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</si>
  <si>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</si>
  <si>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</si>
  <si>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</si>
  <si>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</si>
  <si>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</si>
  <si>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</si>
  <si>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</si>
  <si>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</si>
  <si>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</si>
  <si>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</si>
  <si>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</si>
  <si>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</si>
  <si>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</si>
  <si>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</si>
  <si>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</si>
  <si>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</si>
  <si>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</si>
  <si>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</si>
  <si>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</si>
  <si>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</si>
  <si>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</si>
  <si>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</si>
  <si>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</si>
  <si>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</si>
  <si>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</si>
  <si>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</si>
  <si>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</si>
  <si>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</si>
  <si>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</si>
  <si>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</si>
  <si>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</si>
  <si>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</si>
  <si>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</si>
  <si>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</si>
  <si>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</si>
  <si>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</si>
  <si>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</si>
  <si>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</si>
  <si>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</si>
  <si>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</si>
  <si>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</si>
  <si>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</si>
  <si>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</si>
  <si>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</si>
  <si>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</si>
  <si>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</si>
  <si>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</si>
  <si>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</si>
  <si>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</si>
  <si>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</si>
  <si>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</si>
  <si>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</si>
  <si>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</si>
  <si>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</si>
  <si>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</si>
  <si>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</si>
  <si>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</si>
  <si>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</si>
  <si>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</si>
  <si>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</si>
  <si>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</si>
  <si>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</si>
  <si>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</si>
  <si>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</si>
  <si>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</si>
  <si>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</si>
  <si>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</si>
  <si>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</si>
  <si>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</si>
  <si>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</si>
  <si>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</si>
  <si>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</si>
  <si>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</si>
  <si>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</si>
  <si>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</si>
  <si>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</si>
  <si>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</si>
  <si>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</si>
  <si>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</si>
  <si>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</si>
  <si>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</si>
  <si>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</si>
  <si>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</si>
  <si>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</si>
  <si>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</si>
  <si>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</si>
  <si>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</si>
  <si>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</si>
  <si>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</si>
  <si>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</si>
  <si>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</si>
  <si>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</si>
  <si>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</si>
  <si>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</si>
  <si>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</si>
  <si>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</si>
  <si>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</si>
  <si>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</si>
  <si>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</si>
  <si>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</si>
  <si>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</si>
  <si>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</si>
  <si>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</si>
  <si>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</si>
  <si>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</si>
  <si>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</si>
  <si>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</si>
  <si>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</si>
  <si>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</si>
  <si>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</si>
  <si>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</si>
  <si>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</si>
  <si>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</si>
  <si>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</si>
  <si>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</si>
  <si>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</si>
  <si>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</si>
  <si>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</si>
  <si>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</si>
  <si>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</si>
  <si>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</si>
  <si>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</si>
  <si>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</si>
  <si>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</si>
  <si>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</si>
  <si>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</si>
  <si>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</si>
  <si>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</si>
  <si>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</si>
  <si>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</si>
  <si>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</si>
  <si>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</si>
  <si>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</si>
  <si>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</si>
  <si>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</si>
  <si>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</si>
  <si>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</si>
  <si>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</si>
  <si>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</si>
  <si>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</si>
  <si>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</si>
  <si>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</si>
  <si>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</si>
  <si>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</si>
  <si>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</si>
  <si>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</si>
  <si>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</si>
  <si>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</si>
  <si>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</si>
  <si>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</si>
  <si>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</si>
  <si>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</si>
  <si>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</si>
  <si>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</si>
  <si>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</si>
  <si>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</si>
  <si>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</si>
  <si>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</si>
  <si>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</si>
  <si>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</si>
  <si>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</si>
  <si>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</si>
  <si>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</si>
  <si>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</si>
  <si>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</si>
  <si>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</si>
  <si>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</si>
  <si>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</si>
  <si>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</si>
  <si>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</si>
  <si>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</si>
  <si>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</si>
  <si>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</si>
  <si>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</si>
  <si>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</si>
  <si>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</si>
  <si>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</si>
  <si>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</si>
  <si>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</si>
  <si>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</si>
  <si>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</si>
  <si>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</si>
  <si>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</si>
  <si>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</si>
  <si>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</si>
  <si>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</si>
  <si>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</si>
  <si>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</si>
  <si>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</si>
  <si>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</si>
  <si>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</si>
  <si>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</si>
  <si>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</si>
  <si>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</si>
  <si>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</si>
  <si>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</si>
  <si>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</si>
  <si>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</si>
  <si>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</si>
  <si>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</si>
  <si>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</si>
  <si>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</si>
  <si>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</si>
  <si>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</si>
  <si>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</si>
  <si>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</si>
  <si>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</si>
  <si>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</si>
  <si>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</si>
  <si>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</si>
  <si>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</si>
  <si>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</si>
  <si>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</si>
  <si>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</si>
  <si>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</si>
  <si>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</si>
  <si>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</si>
  <si>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</si>
  <si>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</si>
  <si>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</si>
  <si>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</si>
  <si>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</si>
  <si>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</si>
  <si>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</si>
  <si>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</si>
  <si>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</si>
  <si>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</si>
  <si>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</si>
  <si>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</si>
  <si>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</si>
  <si>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</si>
  <si>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</si>
  <si>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</si>
  <si>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</si>
  <si>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</si>
  <si>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</si>
  <si>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</si>
  <si>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</si>
  <si>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</si>
  <si>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</si>
  <si>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</si>
  <si>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</si>
  <si>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</si>
  <si>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</si>
  <si>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</si>
  <si>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</si>
  <si>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</si>
  <si>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</si>
  <si>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</si>
  <si>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</si>
  <si>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</si>
  <si>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</si>
  <si>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</si>
  <si>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</si>
  <si>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</si>
  <si>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</si>
  <si>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</si>
  <si>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</si>
  <si>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</si>
  <si>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</si>
  <si>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</si>
  <si>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</si>
  <si>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</si>
  <si>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</si>
  <si>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</si>
  <si>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</si>
  <si>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</si>
  <si>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</si>
  <si>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</si>
  <si>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</si>
  <si>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</si>
  <si>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</si>
  <si>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</si>
  <si>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</si>
  <si>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</si>
  <si>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</si>
  <si>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</si>
  <si>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</si>
  <si>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</si>
  <si>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</si>
  <si>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</si>
  <si>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</si>
  <si>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</si>
  <si>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</si>
  <si>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</si>
  <si>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</si>
  <si>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</si>
  <si>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</si>
  <si>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</si>
  <si>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</si>
  <si>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</si>
  <si>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</si>
  <si>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</si>
  <si>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</si>
  <si>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</si>
  <si>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</si>
  <si>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</si>
  <si>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</si>
  <si>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</si>
  <si>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</si>
  <si>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</si>
  <si>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</si>
  <si>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</si>
  <si>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</si>
  <si>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</si>
  <si>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</si>
  <si>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</si>
  <si>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</si>
  <si>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</si>
  <si>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</si>
  <si>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</si>
  <si>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</si>
  <si>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</si>
  <si>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</si>
  <si>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</si>
  <si>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</si>
  <si>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</si>
  <si>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</si>
  <si>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</si>
  <si>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</si>
  <si>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</si>
  <si>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</si>
  <si>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</si>
  <si>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</si>
  <si>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</si>
  <si>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</si>
  <si>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</si>
  <si>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</si>
  <si>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</si>
  <si>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</si>
  <si>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</si>
  <si>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</si>
  <si>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</si>
  <si>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</si>
  <si>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</si>
  <si>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</si>
  <si>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</si>
  <si>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</si>
  <si>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</si>
  <si>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</si>
  <si>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</si>
  <si>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</si>
  <si>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</si>
  <si>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</si>
  <si>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</si>
  <si>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</si>
  <si>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</si>
  <si>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</si>
  <si>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</si>
  <si>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</si>
  <si>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</si>
  <si>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</si>
  <si>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</si>
  <si>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</si>
  <si>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</si>
  <si>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</si>
  <si>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</si>
  <si>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</si>
  <si>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</si>
  <si>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</si>
  <si>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</si>
  <si>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</si>
  <si>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</si>
  <si>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</si>
  <si>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</si>
  <si>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</si>
  <si>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</si>
  <si>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</si>
  <si>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</si>
  <si>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</si>
  <si>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</si>
  <si>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</si>
  <si>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</si>
  <si>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</si>
  <si>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</si>
  <si>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</si>
  <si>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</si>
  <si>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</si>
  <si>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</si>
  <si>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</si>
  <si>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</si>
  <si>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</si>
  <si>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</si>
  <si>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</si>
  <si>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</si>
  <si>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</si>
  <si>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</si>
  <si>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</si>
  <si>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</si>
  <si>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</si>
  <si>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</si>
  <si>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</si>
  <si>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</si>
  <si>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</si>
  <si>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</si>
  <si>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</si>
  <si>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</si>
  <si>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</si>
  <si>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</si>
  <si>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</si>
  <si>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</si>
  <si>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</si>
  <si>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</si>
  <si>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</si>
  <si>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</si>
  <si>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</si>
  <si>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</si>
  <si>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</si>
  <si>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</si>
  <si>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</si>
  <si>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</si>
  <si>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</si>
  <si>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</si>
  <si>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</si>
  <si>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</si>
  <si>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</si>
  <si>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</si>
  <si>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</si>
  <si>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</si>
  <si>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</si>
  <si>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</si>
  <si>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</si>
  <si>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</si>
  <si>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</si>
  <si>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</si>
  <si>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</si>
  <si>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</si>
  <si>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</si>
  <si>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</si>
  <si>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</si>
  <si>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</si>
  <si>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</si>
  <si>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</si>
  <si>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</si>
  <si>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</si>
  <si>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</si>
  <si>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</si>
  <si>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</si>
  <si>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</si>
  <si>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</si>
  <si>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</si>
  <si>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</si>
  <si>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</si>
  <si>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</si>
  <si>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</si>
  <si>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</si>
  <si>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</si>
  <si>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</si>
  <si>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</si>
  <si>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</si>
  <si>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</si>
  <si>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</si>
  <si>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</si>
  <si>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</si>
  <si>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</si>
  <si>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</si>
  <si>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</si>
  <si>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</si>
  <si>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</si>
  <si>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</si>
  <si>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</si>
  <si>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</si>
  <si>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</si>
  <si>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</si>
  <si>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</si>
  <si>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</si>
  <si>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</si>
  <si>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</si>
  <si>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</si>
  <si>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</si>
  <si>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</si>
  <si>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</si>
  <si>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</si>
  <si>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</si>
  <si>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</si>
  <si>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</si>
  <si>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</si>
  <si>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</si>
  <si>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</si>
  <si>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</si>
  <si>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</si>
  <si>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</si>
  <si>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</si>
  <si>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</si>
  <si>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</si>
  <si>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</si>
  <si>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</si>
  <si>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</si>
  <si>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</si>
  <si>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</si>
  <si>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</si>
  <si>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</si>
  <si>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</si>
  <si>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</si>
  <si>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</si>
  <si>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</si>
  <si>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</si>
  <si>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</si>
  <si>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</si>
  <si>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</si>
  <si>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</si>
  <si>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</si>
  <si>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</si>
  <si>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</si>
  <si>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</si>
  <si>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</si>
  <si>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</si>
  <si>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</si>
  <si>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</si>
  <si>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</si>
  <si>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</si>
  <si>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</si>
  <si>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</si>
  <si>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</si>
  <si>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</si>
  <si>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</si>
  <si>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</si>
  <si>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</si>
  <si>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</si>
  <si>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</si>
  <si>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</si>
  <si>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</si>
  <si>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</si>
  <si>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</si>
  <si>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</si>
  <si>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</si>
  <si>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</si>
  <si>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</si>
  <si>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</si>
  <si>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</si>
  <si>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</si>
  <si>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</si>
  <si>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</si>
  <si>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</si>
  <si>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</si>
  <si>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</si>
  <si>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</si>
  <si>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</si>
  <si>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</si>
  <si>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</si>
  <si>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</si>
  <si>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</si>
  <si>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</si>
  <si>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</si>
  <si>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</si>
  <si>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</si>
  <si>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</si>
  <si>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</si>
  <si>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</si>
  <si>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</si>
  <si>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</si>
  <si>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</si>
  <si>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</si>
  <si>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</si>
  <si>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</si>
  <si>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</si>
  <si>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</si>
  <si>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</si>
  <si>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</si>
  <si>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</si>
  <si>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</si>
  <si>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</si>
  <si>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</si>
  <si>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</si>
  <si>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</si>
  <si>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</si>
  <si>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</si>
  <si>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</si>
  <si>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</si>
  <si>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</si>
  <si>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</si>
  <si>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</si>
  <si>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</si>
  <si>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</si>
  <si>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</si>
  <si>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</si>
  <si>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</si>
  <si>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</si>
  <si>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</si>
  <si>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</si>
  <si>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</si>
  <si>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</si>
  <si>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</si>
  <si>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</si>
  <si>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</si>
  <si>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</si>
  <si>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</si>
  <si>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</si>
  <si>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</si>
  <si>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</si>
  <si>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</si>
  <si>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</si>
  <si>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</si>
  <si>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</si>
  <si>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</si>
  <si>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</si>
  <si>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</si>
  <si>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</si>
  <si>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</si>
  <si>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</si>
  <si>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</si>
  <si>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</si>
  <si>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</si>
  <si>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</si>
  <si>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</si>
  <si>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</si>
  <si>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</si>
  <si>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</si>
  <si>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</si>
  <si>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</si>
  <si>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</si>
  <si>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</si>
  <si>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</si>
  <si>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</si>
  <si>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</si>
  <si>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</si>
  <si>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</si>
  <si>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</si>
  <si>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</si>
  <si>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</si>
  <si>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</si>
  <si>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</si>
  <si>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</si>
  <si>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</si>
  <si>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</si>
  <si>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</si>
  <si>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</si>
  <si>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</si>
  <si>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</si>
  <si>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</si>
  <si>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</si>
  <si>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</si>
  <si>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</si>
  <si>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</si>
  <si>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</si>
  <si>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</si>
  <si>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</si>
  <si>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</si>
  <si>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</si>
  <si>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</si>
  <si>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</si>
  <si>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</si>
  <si>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</si>
  <si>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</si>
  <si>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</si>
  <si>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</si>
  <si>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</si>
  <si>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</si>
  <si>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</si>
  <si>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</si>
  <si>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</si>
  <si>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</si>
  <si>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</si>
  <si>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</si>
  <si>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</si>
  <si>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</si>
  <si>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</si>
  <si>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</si>
  <si>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</si>
  <si>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</si>
  <si>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</si>
  <si>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</si>
  <si>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</si>
  <si>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</si>
  <si>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</si>
  <si>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</si>
  <si>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</si>
  <si>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</si>
  <si>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</si>
  <si>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</si>
  <si>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</si>
  <si>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</si>
  <si>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</si>
  <si>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</si>
  <si>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</si>
  <si>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</si>
  <si>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</si>
  <si>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</si>
  <si>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</si>
  <si>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</si>
  <si>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</si>
  <si>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</si>
  <si>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</si>
  <si>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</si>
  <si>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</si>
  <si>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</si>
  <si>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</si>
  <si>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</si>
  <si>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</si>
  <si>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</si>
  <si>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</si>
  <si>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</si>
  <si>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</si>
  <si>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</si>
  <si>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</si>
  <si>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</si>
  <si>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</si>
  <si>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</si>
  <si>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</si>
  <si>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</si>
  <si>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</si>
  <si>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</si>
  <si>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</si>
  <si>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</si>
  <si>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</si>
  <si>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</si>
  <si>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</si>
  <si>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</si>
  <si>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</si>
  <si>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</si>
  <si>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</si>
  <si>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</si>
  <si>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</si>
  <si>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</si>
  <si>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</si>
  <si>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</si>
  <si>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</si>
  <si>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</si>
  <si>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</si>
  <si>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</si>
  <si>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</si>
  <si>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</si>
  <si>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</si>
  <si>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</si>
  <si>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</si>
  <si>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</si>
  <si>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</si>
  <si>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</si>
  <si>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</si>
  <si>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</si>
  <si>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</si>
  <si>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</si>
  <si>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</si>
  <si>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</si>
  <si>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</si>
  <si>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</si>
  <si>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</si>
  <si>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</si>
  <si>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</si>
  <si>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</si>
  <si>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</si>
  <si>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</si>
  <si>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</si>
  <si>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</si>
  <si>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</si>
  <si>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</si>
  <si>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</si>
  <si>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</si>
  <si>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</si>
  <si>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</si>
  <si>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</si>
  <si>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</si>
  <si>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</si>
  <si>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</si>
  <si>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</si>
  <si>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</si>
  <si>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</si>
  <si>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</si>
  <si>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</si>
  <si>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</si>
  <si>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</si>
  <si>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</si>
  <si>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</si>
  <si>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</si>
  <si>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</si>
  <si>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</si>
  <si>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</si>
  <si>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</si>
  <si>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</si>
  <si>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</si>
  <si>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</si>
  <si>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</si>
  <si>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</si>
  <si>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</si>
  <si>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</si>
  <si>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</si>
  <si>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</si>
  <si>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</si>
  <si>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</si>
  <si>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</si>
  <si>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</si>
  <si>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</si>
  <si>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</si>
  <si>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</si>
  <si>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</si>
  <si>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</si>
  <si>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</si>
  <si>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</si>
  <si>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</si>
  <si>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</si>
  <si>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</si>
  <si>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</si>
  <si>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</si>
  <si>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</si>
  <si>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</si>
  <si>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</si>
  <si>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</si>
  <si>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</si>
  <si>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</si>
  <si>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</si>
  <si>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</si>
  <si>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</si>
  <si>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</si>
  <si>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</si>
  <si>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</si>
  <si>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</si>
  <si>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</si>
  <si>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</si>
  <si>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</si>
  <si>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</si>
  <si>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</si>
  <si>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</si>
  <si>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</si>
  <si>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</si>
  <si>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</si>
  <si>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</si>
  <si>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</si>
  <si>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</si>
  <si>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</si>
  <si>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</si>
  <si>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</si>
  <si>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</si>
  <si>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</si>
  <si>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</si>
  <si>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</si>
  <si>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</si>
  <si>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</si>
  <si>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</si>
  <si>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</si>
  <si>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</si>
  <si>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</si>
  <si>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</si>
  <si>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</si>
  <si>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</si>
  <si>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</si>
  <si>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</si>
  <si>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</si>
  <si>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</si>
  <si>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</si>
  <si>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</si>
  <si>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</si>
  <si>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</si>
  <si>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</si>
  <si>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</si>
  <si>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</si>
  <si>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</si>
  <si>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</si>
  <si>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</si>
  <si>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</si>
  <si>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</si>
  <si>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</si>
  <si>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</si>
  <si>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</si>
  <si>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</si>
  <si>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</si>
  <si>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</si>
  <si>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</si>
  <si>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</si>
  <si>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</si>
  <si>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</si>
  <si>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</si>
  <si>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</si>
  <si>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</si>
  <si>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</si>
  <si>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</si>
  <si>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</si>
  <si>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</si>
  <si>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</si>
  <si>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</si>
  <si>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</si>
  <si>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</si>
  <si>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</si>
  <si>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</si>
  <si>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</si>
  <si>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</si>
  <si>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</si>
  <si>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</si>
  <si>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</si>
  <si>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</si>
  <si>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</si>
  <si>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</si>
  <si>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</si>
  <si>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</si>
  <si>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</si>
  <si>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</si>
  <si>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</si>
  <si>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</si>
  <si>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</si>
  <si>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</si>
  <si>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</si>
  <si>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</si>
  <si>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</si>
  <si>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</si>
  <si>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</si>
  <si>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</si>
  <si>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</si>
  <si>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</si>
  <si>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</si>
  <si>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</si>
  <si>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</si>
  <si>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</si>
  <si>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</si>
  <si>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</si>
  <si>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</si>
  <si>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</si>
  <si>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</si>
  <si>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</si>
  <si>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</si>
  <si>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</si>
  <si>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</si>
  <si>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</si>
  <si>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</si>
  <si>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</si>
  <si>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</si>
  <si>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</si>
  <si>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</si>
  <si>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</si>
  <si>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</si>
  <si>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</si>
  <si>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</si>
  <si>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</si>
  <si>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</si>
  <si>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</si>
  <si>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</si>
  <si>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</si>
  <si>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</si>
  <si>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</si>
  <si>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</si>
  <si>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</si>
  <si>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</si>
  <si>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</si>
  <si>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</si>
  <si>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</si>
  <si>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</si>
  <si>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</si>
  <si>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</si>
  <si>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</si>
  <si>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</si>
  <si>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</si>
  <si>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</si>
  <si>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</si>
  <si>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</si>
  <si>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</si>
  <si>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</si>
  <si>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</si>
  <si>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</si>
  <si>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</si>
  <si>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</si>
  <si>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</si>
  <si>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</si>
  <si>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</si>
  <si>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</si>
  <si>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</si>
  <si>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</si>
  <si>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</si>
  <si>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</si>
  <si>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</si>
  <si>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</si>
  <si>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</si>
  <si>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</si>
  <si>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</si>
  <si>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</si>
  <si>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</si>
  <si>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</si>
  <si>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</si>
  <si>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</si>
  <si>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</si>
  <si>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</si>
  <si>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</si>
  <si>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</si>
  <si>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</si>
  <si>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</si>
  <si>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</si>
  <si>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</si>
  <si>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</si>
  <si>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</si>
  <si>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</si>
  <si>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</si>
  <si>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</si>
  <si>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</si>
  <si>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</si>
  <si>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</si>
  <si>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</si>
  <si>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</si>
  <si>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</si>
  <si>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</si>
  <si>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</si>
  <si>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</si>
  <si>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</si>
  <si>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</si>
  <si>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</si>
  <si>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</si>
  <si>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</si>
  <si>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</si>
  <si>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</si>
  <si>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</si>
  <si>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</si>
  <si>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</si>
  <si>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</si>
  <si>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</si>
  <si>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</si>
  <si>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</si>
  <si>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</si>
  <si>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</si>
  <si>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</si>
  <si>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</si>
  <si>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</si>
  <si>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</si>
  <si>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</si>
  <si>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</si>
  <si>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</si>
  <si>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</si>
  <si>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</si>
  <si>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</si>
  <si>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</si>
  <si>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</si>
  <si>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</si>
  <si>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</si>
  <si>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</si>
  <si>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</si>
  <si>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</si>
  <si>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</si>
  <si>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</si>
  <si>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</si>
  <si>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</si>
  <si>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</si>
  <si>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</si>
  <si>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</si>
  <si>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</si>
  <si>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</si>
  <si>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</si>
  <si>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</si>
  <si>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</si>
  <si>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</si>
  <si>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</si>
  <si>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</si>
  <si>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</si>
  <si>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</si>
  <si>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</si>
  <si>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</si>
  <si>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</si>
  <si>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</si>
  <si>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</si>
  <si>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</si>
  <si>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</si>
  <si>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</si>
  <si>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</si>
  <si>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</si>
  <si>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</si>
  <si>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</si>
  <si>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</si>
  <si>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</si>
  <si>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</si>
  <si>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</si>
  <si>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</si>
  <si>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</si>
  <si>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</si>
  <si>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</si>
  <si>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</si>
  <si>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</si>
  <si>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</si>
  <si>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</si>
  <si>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</si>
  <si>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</si>
  <si>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</si>
  <si>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</si>
  <si>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</si>
  <si>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</si>
  <si>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</si>
  <si>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</si>
  <si>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</si>
  <si>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</si>
  <si>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</si>
  <si>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</si>
  <si>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</si>
  <si>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</si>
  <si>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</si>
  <si>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</si>
  <si>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</si>
  <si>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</si>
  <si>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</si>
  <si>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</si>
  <si>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</si>
  <si>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</si>
  <si>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</si>
  <si>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</si>
  <si>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</si>
  <si>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</si>
  <si>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</si>
  <si>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</si>
  <si>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</si>
  <si>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</si>
  <si>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</si>
  <si>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</si>
  <si>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</si>
  <si>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</si>
  <si>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</si>
  <si>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</si>
  <si>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</si>
  <si>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</si>
  <si>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</si>
  <si>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</si>
  <si>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</si>
  <si>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</si>
  <si>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</si>
  <si>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</si>
  <si>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</si>
  <si>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</si>
  <si>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</si>
  <si>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</si>
  <si>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</si>
  <si>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</si>
  <si>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</si>
  <si>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</si>
  <si>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</si>
  <si>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</si>
  <si>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</si>
  <si>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</si>
  <si>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</si>
  <si>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</si>
  <si>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</si>
  <si>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</si>
  <si>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</si>
  <si>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</si>
  <si>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</si>
  <si>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</si>
  <si>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</si>
  <si>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</si>
  <si>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</si>
  <si>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</si>
  <si>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</si>
  <si>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</si>
  <si>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</si>
  <si>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</si>
  <si>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</si>
  <si>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</si>
  <si>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</si>
  <si>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</si>
  <si>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</si>
  <si>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</si>
  <si>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</si>
  <si>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</si>
  <si>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</si>
  <si>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</si>
  <si>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</si>
  <si>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</si>
  <si>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</si>
  <si>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</si>
  <si>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</si>
  <si>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</si>
  <si>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</si>
  <si>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</si>
  <si>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</si>
  <si>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</si>
  <si>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</si>
  <si>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</si>
  <si>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</si>
  <si>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</si>
  <si>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</si>
  <si>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</si>
  <si>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</si>
  <si>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</si>
  <si>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</si>
  <si>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</si>
  <si>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</si>
  <si>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</si>
  <si>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</si>
  <si>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</si>
  <si>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</si>
  <si>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</si>
  <si>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</si>
  <si>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</si>
  <si>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</si>
  <si>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</si>
  <si>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</si>
  <si>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</si>
  <si>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</si>
  <si>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</si>
  <si>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</si>
  <si>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</si>
  <si>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</si>
  <si>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</si>
  <si>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</si>
  <si>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</si>
  <si>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</si>
  <si>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</si>
  <si>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</si>
  <si>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</si>
  <si>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</si>
  <si>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</si>
  <si>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</si>
  <si>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</si>
  <si>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</si>
  <si>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</si>
  <si>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</si>
  <si>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</si>
  <si>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</si>
  <si>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</si>
  <si>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</si>
  <si>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</si>
  <si>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</si>
  <si>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</si>
  <si>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</si>
  <si>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</si>
  <si>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</si>
  <si>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</si>
  <si>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</si>
  <si>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</si>
  <si>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</si>
  <si>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</si>
  <si>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</si>
  <si>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</si>
  <si>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</si>
  <si>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</si>
  <si>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</si>
  <si>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</si>
  <si>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</si>
  <si>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</si>
  <si>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</si>
  <si>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</si>
  <si>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</si>
  <si>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</si>
  <si>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</si>
  <si>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</si>
  <si>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</si>
  <si>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</si>
  <si>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</si>
  <si>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</si>
  <si>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</si>
  <si>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</si>
  <si>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</si>
  <si>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</si>
  <si>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</si>
  <si>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</si>
  <si>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</si>
  <si>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</si>
  <si>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</si>
  <si>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</si>
  <si>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</si>
  <si>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</si>
  <si>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</si>
  <si>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</si>
  <si>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</si>
  <si>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</si>
  <si>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</si>
  <si>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</si>
  <si>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</si>
  <si>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</si>
  <si>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</si>
  <si>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</si>
  <si>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</si>
  <si>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</si>
  <si>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</si>
  <si>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</si>
  <si>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</si>
  <si>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</si>
  <si>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</si>
  <si>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</si>
  <si>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</si>
  <si>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</si>
  <si>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</si>
  <si>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</si>
  <si>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</si>
  <si>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</si>
  <si>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</si>
  <si>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</si>
  <si>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</si>
  <si>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</si>
  <si>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</si>
  <si>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</si>
  <si>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</si>
  <si>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</si>
  <si>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</si>
  <si>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</si>
  <si>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</si>
  <si>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</si>
  <si>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</si>
  <si>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</si>
  <si>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</si>
  <si>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</si>
  <si>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</si>
  <si>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</si>
  <si>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</si>
  <si>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</si>
  <si>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</si>
  <si>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</si>
  <si>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</si>
  <si>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</si>
  <si>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</si>
  <si>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</si>
  <si>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</si>
  <si>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</si>
  <si>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</si>
  <si>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</si>
  <si>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</si>
  <si>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</si>
  <si>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</si>
  <si>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</si>
  <si>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</si>
  <si>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</si>
  <si>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</si>
  <si>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</si>
  <si>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</si>
  <si>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</si>
  <si>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</si>
  <si>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</si>
  <si>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</si>
  <si>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</si>
  <si>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</si>
  <si>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</si>
  <si>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</si>
  <si>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</si>
  <si>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</si>
  <si>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</si>
  <si>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</si>
  <si>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</si>
  <si>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</si>
  <si>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</si>
  <si>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</si>
  <si>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</si>
  <si>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</si>
  <si>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</si>
  <si>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</si>
  <si>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</si>
  <si>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</si>
  <si>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</si>
  <si>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</si>
  <si>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</si>
  <si>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</si>
  <si>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</si>
  <si>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</si>
  <si>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</si>
  <si>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</si>
  <si>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</si>
  <si>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</si>
  <si>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</si>
  <si>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</si>
  <si>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</si>
  <si>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</si>
  <si>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</si>
  <si>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</si>
  <si>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</si>
  <si>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</si>
  <si>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</si>
  <si>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</si>
  <si>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</si>
  <si>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</si>
  <si>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</si>
  <si>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</si>
  <si>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</si>
  <si>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</si>
  <si>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</si>
  <si>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</si>
  <si>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</si>
  <si>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</si>
  <si>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</si>
  <si>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</si>
  <si>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</si>
  <si>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</si>
  <si>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</si>
  <si>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</si>
  <si>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</si>
  <si>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</si>
  <si>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</si>
  <si>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</si>
  <si>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</si>
  <si>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</si>
  <si>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</si>
  <si>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</si>
  <si>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</si>
  <si>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</si>
  <si>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</si>
  <si>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</si>
  <si>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</si>
  <si>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</si>
  <si>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</si>
  <si>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</si>
  <si>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</si>
  <si>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</si>
  <si>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</si>
  <si>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</si>
  <si>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</si>
  <si>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</si>
  <si>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</si>
  <si>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</si>
  <si>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</si>
  <si>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</si>
  <si>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</si>
  <si>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</si>
  <si>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</si>
  <si>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</si>
  <si>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</si>
  <si>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</si>
  <si>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</si>
  <si>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</si>
  <si>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</si>
  <si>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</si>
  <si>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</si>
  <si>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</si>
  <si>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</si>
  <si>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</si>
  <si>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</si>
  <si>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</si>
  <si>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</si>
  <si>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</si>
  <si>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</si>
  <si>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</si>
  <si>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</si>
  <si>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</si>
  <si>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</si>
  <si>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</si>
  <si>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</si>
  <si>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</si>
  <si>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</si>
  <si>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</si>
  <si>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</si>
  <si>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</si>
  <si>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</si>
  <si>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</si>
  <si>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</si>
  <si>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</si>
  <si>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</si>
  <si>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</si>
  <si>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</si>
  <si>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</si>
  <si>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</si>
  <si>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</si>
  <si>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</si>
  <si>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</si>
  <si>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</si>
  <si>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</si>
  <si>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</si>
  <si>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</si>
  <si>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</si>
  <si>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</si>
  <si>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</si>
  <si>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</si>
  <si>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</si>
  <si>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</si>
  <si>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</si>
  <si>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</si>
  <si>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</si>
  <si>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</si>
  <si>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</si>
  <si>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</si>
  <si>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</si>
  <si>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</si>
  <si>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</si>
  <si>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</si>
  <si>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</si>
  <si>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</si>
  <si>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</si>
  <si>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</si>
  <si>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</si>
  <si>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</si>
  <si>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</si>
  <si>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</si>
  <si>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</si>
  <si>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</si>
  <si>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</si>
  <si>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</si>
  <si>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</si>
  <si>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</si>
  <si>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</si>
  <si>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</si>
  <si>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</si>
  <si>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</si>
  <si>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</si>
  <si>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</si>
  <si>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</si>
  <si>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</si>
  <si>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</si>
  <si>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</si>
  <si>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</si>
  <si>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</si>
  <si>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</si>
  <si>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</si>
  <si>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</si>
  <si>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</si>
  <si>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</si>
  <si>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</si>
  <si>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</si>
  <si>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</si>
  <si>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</si>
  <si>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</si>
  <si>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</si>
  <si>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</si>
  <si>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</si>
  <si>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</si>
  <si>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</si>
  <si>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</si>
  <si>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</si>
  <si>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</si>
  <si>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</si>
  <si>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</si>
  <si>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</si>
  <si>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</si>
  <si>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</si>
  <si>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</si>
  <si>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</si>
  <si>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</si>
  <si>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</si>
  <si>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</si>
  <si>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</si>
  <si>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</si>
  <si>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</si>
  <si>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</si>
  <si>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</si>
  <si>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</si>
  <si>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</si>
  <si>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</si>
  <si>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</si>
  <si>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</si>
  <si>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</si>
  <si>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</si>
  <si>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</si>
  <si>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</si>
  <si>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</si>
  <si>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</si>
  <si>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</si>
  <si>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</si>
  <si>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</si>
  <si>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</si>
  <si>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</si>
  <si>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</si>
  <si>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</si>
  <si>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</si>
  <si>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</si>
  <si>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</si>
  <si>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</si>
  <si>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</si>
  <si>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</si>
  <si>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</si>
  <si>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</si>
  <si>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</si>
  <si>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</si>
  <si>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</si>
  <si>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</si>
  <si>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</si>
  <si>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</si>
  <si>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</si>
  <si>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</si>
  <si>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</si>
  <si>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</si>
  <si>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</si>
  <si>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</si>
  <si>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</si>
  <si>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</si>
  <si>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</si>
  <si>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</si>
  <si>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</si>
  <si>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</si>
  <si>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</si>
  <si>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</si>
  <si>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</si>
  <si>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</si>
  <si>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</si>
  <si>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</si>
  <si>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</si>
  <si>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</si>
  <si>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</si>
  <si>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</si>
  <si>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</si>
  <si>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</si>
  <si>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</si>
  <si>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</si>
  <si>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</si>
  <si>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</si>
  <si>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</si>
  <si>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</si>
  <si>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</si>
  <si>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</si>
  <si>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</si>
  <si>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</si>
  <si>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</si>
  <si>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</si>
  <si>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</si>
  <si>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</si>
  <si>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</si>
  <si>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</si>
  <si>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</si>
  <si>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</si>
  <si>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</si>
  <si>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</si>
  <si>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</si>
  <si>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</si>
  <si>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</si>
  <si>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</si>
  <si>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</si>
  <si>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</si>
  <si>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</si>
  <si>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</si>
  <si>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</si>
  <si>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</si>
  <si>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</si>
  <si>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</si>
  <si>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</si>
  <si>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</si>
  <si>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</si>
  <si>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</si>
  <si>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</si>
  <si>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</si>
  <si>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</si>
  <si>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</si>
  <si>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</si>
  <si>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</si>
  <si>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</si>
  <si>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</si>
  <si>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</si>
  <si>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</si>
  <si>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</si>
  <si>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</si>
  <si>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</si>
  <si>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</si>
  <si>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</si>
  <si>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</si>
  <si>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</si>
  <si>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</si>
  <si>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</si>
  <si>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</si>
  <si>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</si>
  <si>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</si>
  <si>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</si>
  <si>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</si>
  <si>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</si>
  <si>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</si>
  <si>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</si>
  <si>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</si>
  <si>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</si>
  <si>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</si>
  <si>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</si>
  <si>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</si>
  <si>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</si>
  <si>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</si>
  <si>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</si>
  <si>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</si>
  <si>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</si>
  <si>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</si>
  <si>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</si>
  <si>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</si>
  <si>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</si>
  <si>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</si>
  <si>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</si>
  <si>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</si>
  <si>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</si>
  <si>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</si>
  <si>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</si>
  <si>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</si>
  <si>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</si>
  <si>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</si>
  <si>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</si>
  <si>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</si>
  <si>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</si>
  <si>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</si>
  <si>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</si>
  <si>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</si>
  <si>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</si>
  <si>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</si>
  <si>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</si>
  <si>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</si>
  <si>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</si>
  <si>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</si>
  <si>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</si>
  <si>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</si>
  <si>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</si>
  <si>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</si>
  <si>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</si>
  <si>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</si>
  <si>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</si>
  <si>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</si>
  <si>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</si>
  <si>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</si>
  <si>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</si>
  <si>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</si>
  <si>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</si>
  <si>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</si>
  <si>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</si>
  <si>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</si>
  <si>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</si>
  <si>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</si>
  <si>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</si>
  <si>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</si>
  <si>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</si>
  <si>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</si>
  <si>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</si>
  <si>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</si>
  <si>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</si>
  <si>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</si>
  <si>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</si>
  <si>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</si>
  <si>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</si>
  <si>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</si>
  <si>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</si>
  <si>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</si>
  <si>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</si>
  <si>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</si>
  <si>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</si>
  <si>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</si>
  <si>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</si>
  <si>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</si>
  <si>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</si>
  <si>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</si>
  <si>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</si>
  <si>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</si>
  <si>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</si>
  <si>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</si>
  <si>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</si>
  <si>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</si>
  <si>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</si>
  <si>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</si>
  <si>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</si>
  <si>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</si>
  <si>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</si>
  <si>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</si>
  <si>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</si>
  <si>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</si>
  <si>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</si>
  <si>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</si>
  <si>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</si>
  <si>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</si>
  <si>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</si>
  <si>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</si>
  <si>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</si>
  <si>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</si>
  <si>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</si>
  <si>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</si>
  <si>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</si>
  <si>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</si>
  <si>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</si>
  <si>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</si>
  <si>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</si>
  <si>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</si>
  <si>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</si>
  <si>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</si>
  <si>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</si>
  <si>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</si>
  <si>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</si>
  <si>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</si>
  <si>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</si>
  <si>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</si>
  <si>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</si>
  <si>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</si>
  <si>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</si>
  <si>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</si>
  <si>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</si>
  <si>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</si>
  <si>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</si>
  <si>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</si>
  <si>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</si>
  <si>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</si>
  <si>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</si>
  <si>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</si>
  <si>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</si>
  <si>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</si>
  <si>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</si>
  <si>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</si>
  <si>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</si>
  <si>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</si>
  <si>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</si>
  <si>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</si>
  <si>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</si>
  <si>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</si>
  <si>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</si>
  <si>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</si>
  <si>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</si>
  <si>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</si>
  <si>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</si>
  <si>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</si>
  <si>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</si>
  <si>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</si>
  <si>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</si>
  <si>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</si>
  <si>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</si>
  <si>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</si>
  <si>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</si>
  <si>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</si>
  <si>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</si>
  <si>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</si>
  <si>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</si>
  <si>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</si>
  <si>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</si>
  <si>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</si>
  <si>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</si>
  <si>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</si>
  <si>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</si>
  <si>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</si>
  <si>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</si>
  <si>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</si>
  <si>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</si>
  <si>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</si>
  <si>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</si>
  <si>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</si>
  <si>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</si>
  <si>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</si>
  <si>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</si>
  <si>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</si>
  <si>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</si>
  <si>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</si>
  <si>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</si>
  <si>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</si>
  <si>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</si>
  <si>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</si>
  <si>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</si>
  <si>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</si>
  <si>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</si>
  <si>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</si>
  <si>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</si>
  <si>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</si>
  <si>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</si>
  <si>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</si>
  <si>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</si>
  <si>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</si>
  <si>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</si>
  <si>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</si>
  <si>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</si>
  <si>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</si>
  <si>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</si>
  <si>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</si>
  <si>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</si>
  <si>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</si>
  <si>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</si>
  <si>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</si>
  <si>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</si>
  <si>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</si>
  <si>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</si>
  <si>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</si>
  <si>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</si>
  <si>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</si>
  <si>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</si>
  <si>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</si>
  <si>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</si>
  <si>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</si>
  <si>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</si>
  <si>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</si>
  <si>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</si>
  <si>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</si>
  <si>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</si>
  <si>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</si>
  <si>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</si>
  <si>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</si>
  <si>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</si>
  <si>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</si>
  <si>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</si>
  <si>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</si>
  <si>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</si>
  <si>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</si>
  <si>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</si>
  <si>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</si>
  <si>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</si>
  <si>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</si>
  <si>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</si>
  <si>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</si>
  <si>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</si>
  <si>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</si>
  <si>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</si>
  <si>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</si>
  <si>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</si>
  <si>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</si>
  <si>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</si>
  <si>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</si>
  <si>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</si>
  <si>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</si>
  <si>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</si>
  <si>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</si>
  <si>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</si>
  <si>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</si>
  <si>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</si>
  <si>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</si>
  <si>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</si>
  <si>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</si>
  <si>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</si>
  <si>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</si>
  <si>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</si>
  <si>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</si>
  <si>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</si>
  <si>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</si>
  <si>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</si>
  <si>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</si>
  <si>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</si>
  <si>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</si>
  <si>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</si>
  <si>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</si>
  <si>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</si>
  <si>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</si>
  <si>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</si>
  <si>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</si>
  <si>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</si>
  <si>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</si>
  <si>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</si>
  <si>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</si>
  <si>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</si>
  <si>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</si>
  <si>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</si>
  <si>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</si>
  <si>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</si>
  <si>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</si>
  <si>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</si>
  <si>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</si>
  <si>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</si>
  <si>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</si>
  <si>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</si>
  <si>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</si>
  <si>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</si>
  <si>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</si>
  <si>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</si>
  <si>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</si>
  <si>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</si>
  <si>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</si>
  <si>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</si>
  <si>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</si>
  <si>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</si>
  <si>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</si>
  <si>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</si>
  <si>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</si>
  <si>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</si>
  <si>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</si>
  <si>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</si>
  <si>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</si>
  <si>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</si>
  <si>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</si>
  <si>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</si>
  <si>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</si>
  <si>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</si>
  <si>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</si>
  <si>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</si>
  <si>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</si>
  <si>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</si>
  <si>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</si>
  <si>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</si>
  <si>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</si>
  <si>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</si>
  <si>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</si>
  <si>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</si>
  <si>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</si>
  <si>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</si>
  <si>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</si>
  <si>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</si>
  <si>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</si>
  <si>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</si>
  <si>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</si>
  <si>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</si>
  <si>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</si>
  <si>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</si>
  <si>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</si>
  <si>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</si>
  <si>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</si>
  <si>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</si>
  <si>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</si>
  <si>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</si>
  <si>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</si>
  <si>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</si>
  <si>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</si>
  <si>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</si>
  <si>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</si>
  <si>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</si>
  <si>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</si>
  <si>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</si>
  <si>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</si>
  <si>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</si>
  <si>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</si>
  <si>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</si>
  <si>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</si>
  <si>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</si>
  <si>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</si>
  <si>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</si>
  <si>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</si>
  <si>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</si>
  <si>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</si>
  <si>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</si>
  <si>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</si>
  <si>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</si>
  <si>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</si>
  <si>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</si>
  <si>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</si>
  <si>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</si>
  <si>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</si>
  <si>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</si>
  <si>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</si>
  <si>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</si>
  <si>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</si>
  <si>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</si>
  <si>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</si>
  <si>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</si>
  <si>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</si>
  <si>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</si>
  <si>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</si>
  <si>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</si>
  <si>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</si>
  <si>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</si>
  <si>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</si>
  <si>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</si>
  <si>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</si>
  <si>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</si>
  <si>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</si>
  <si>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</si>
  <si>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</si>
  <si>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</si>
  <si>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</si>
  <si>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</si>
  <si>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</si>
  <si>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</si>
  <si>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</si>
  <si>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</si>
  <si>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</si>
  <si>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</si>
  <si>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</si>
  <si>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</si>
  <si>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</si>
  <si>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</si>
  <si>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</si>
  <si>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</si>
  <si>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</si>
  <si>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</si>
  <si>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</si>
  <si>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</si>
  <si>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</si>
  <si>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</si>
  <si>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</si>
  <si>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</si>
  <si>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</si>
  <si>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</si>
  <si>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</si>
  <si>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</si>
  <si>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</si>
  <si>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</si>
  <si>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</si>
  <si>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</si>
  <si>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</si>
  <si>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</si>
  <si>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</si>
  <si>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</si>
  <si>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</si>
  <si>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</si>
  <si>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</si>
  <si>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</si>
  <si>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</si>
  <si>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</si>
  <si>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</si>
  <si>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</si>
  <si>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</si>
  <si>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</si>
  <si>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</si>
  <si>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</si>
  <si>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</si>
  <si>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</si>
  <si>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</si>
  <si>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</si>
  <si>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</si>
  <si>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</si>
  <si>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</si>
  <si>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</si>
  <si>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</si>
  <si>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</si>
  <si>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</si>
  <si>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</si>
  <si>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</si>
  <si>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</si>
  <si>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</si>
  <si>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</si>
  <si>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</si>
  <si>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</si>
  <si>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</si>
  <si>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</si>
  <si>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</si>
  <si>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</si>
  <si>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</si>
  <si>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</si>
  <si>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</si>
  <si>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</si>
  <si>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</si>
  <si>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</si>
  <si>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</si>
  <si>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</si>
  <si>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</si>
  <si>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</si>
  <si>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</si>
  <si>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</si>
  <si>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</si>
  <si>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</si>
  <si>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</si>
  <si>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</si>
  <si>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</si>
  <si>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</si>
  <si>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</si>
  <si>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</si>
  <si>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</si>
  <si>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</si>
  <si>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</si>
  <si>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</si>
  <si>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</si>
  <si>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</si>
  <si>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</si>
  <si>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</si>
  <si>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</si>
  <si>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</si>
  <si>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</si>
  <si>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</si>
  <si>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</si>
  <si>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</si>
  <si>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</si>
  <si>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</si>
  <si>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</si>
  <si>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</si>
  <si>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</si>
  <si>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</si>
  <si>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</si>
  <si>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</si>
  <si>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</si>
  <si>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</si>
  <si>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</si>
  <si>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</si>
  <si>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</si>
  <si>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</si>
  <si>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</si>
  <si>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</si>
  <si>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</si>
  <si>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</si>
  <si>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</si>
  <si>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</si>
  <si>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</si>
  <si>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</si>
  <si>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</si>
  <si>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</si>
  <si>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</si>
  <si>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</si>
  <si>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</si>
  <si>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</si>
  <si>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</si>
  <si>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</si>
  <si>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</si>
  <si>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</si>
  <si>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</si>
  <si>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</si>
  <si>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</si>
  <si>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</si>
  <si>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</si>
  <si>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</si>
  <si>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</si>
  <si>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</si>
  <si>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</si>
  <si>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</si>
  <si>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</si>
  <si>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</si>
  <si>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</si>
  <si>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</si>
  <si>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</si>
  <si>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</si>
  <si>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</si>
  <si>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</si>
  <si>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</si>
  <si>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</si>
  <si>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</si>
  <si>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</si>
  <si>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</si>
  <si>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</si>
  <si>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</si>
  <si>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</si>
  <si>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</si>
  <si>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</si>
  <si>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</si>
  <si>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</si>
  <si>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</si>
  <si>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</si>
  <si>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</si>
  <si>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</si>
  <si>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</si>
  <si>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</si>
  <si>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</si>
  <si>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</si>
  <si>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</si>
  <si>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</si>
  <si>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</si>
  <si>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</si>
  <si>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</si>
  <si>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</si>
  <si>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</si>
  <si>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</si>
  <si>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</si>
  <si>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</si>
  <si>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</si>
  <si>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</si>
  <si>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</si>
  <si>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</si>
  <si>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</si>
  <si>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</si>
  <si>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</si>
  <si>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</si>
  <si>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</si>
  <si>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</si>
  <si>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</si>
  <si>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</si>
  <si>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</si>
  <si>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</si>
  <si>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</si>
  <si>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</si>
  <si>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</si>
  <si>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</si>
  <si>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</si>
  <si>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</si>
  <si>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</si>
  <si>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</si>
  <si>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</si>
  <si>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</si>
  <si>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</si>
  <si>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</si>
  <si>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</si>
  <si>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</si>
  <si>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</si>
  <si>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</si>
  <si>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</si>
  <si>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</si>
  <si>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</si>
  <si>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</si>
  <si>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</si>
  <si>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</si>
  <si>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</si>
  <si>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</si>
  <si>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</si>
  <si>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</si>
  <si>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</si>
  <si>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</si>
  <si>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</si>
  <si>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</si>
  <si>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</si>
  <si>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</si>
  <si>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</si>
  <si>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</si>
  <si>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</si>
  <si>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</si>
  <si>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</si>
  <si>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</si>
  <si>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</si>
  <si>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</si>
  <si>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</si>
  <si>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</si>
  <si>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</si>
  <si>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</si>
  <si>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</si>
  <si>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</si>
  <si>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</si>
  <si>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</si>
  <si>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</si>
  <si>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</si>
  <si>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</si>
  <si>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</si>
  <si>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</si>
  <si>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</si>
  <si>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</si>
  <si>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</si>
  <si>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</si>
  <si>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</si>
  <si>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</si>
  <si>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</si>
  <si>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</si>
  <si>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</si>
  <si>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</si>
  <si>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</si>
  <si>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</si>
  <si>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</si>
  <si>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</si>
  <si>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</si>
  <si>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</si>
  <si>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</si>
  <si>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</si>
  <si>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</si>
  <si>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</si>
  <si>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</si>
  <si>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</si>
  <si>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</si>
  <si>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</si>
  <si>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</si>
  <si>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</si>
  <si>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</si>
  <si>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</si>
  <si>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</si>
  <si>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</si>
  <si>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</si>
  <si>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</si>
  <si>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</si>
  <si>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</si>
  <si>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</si>
  <si>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</si>
  <si>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</si>
  <si>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</si>
  <si>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</si>
  <si>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</si>
  <si>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</si>
  <si>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</si>
  <si>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</si>
  <si>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</si>
  <si>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</si>
  <si>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</si>
  <si>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</si>
  <si>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</si>
  <si>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</si>
  <si>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</si>
  <si>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</si>
  <si>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</si>
  <si>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</si>
  <si>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</si>
  <si>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</si>
  <si>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</si>
  <si>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</si>
  <si>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</si>
  <si>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</si>
  <si>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</si>
  <si>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</si>
  <si>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</si>
  <si>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</si>
  <si>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</si>
  <si>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</si>
  <si>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</si>
  <si>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</si>
  <si>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</si>
  <si>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</si>
  <si>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</si>
  <si>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</si>
  <si>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</si>
  <si>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</si>
  <si>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</si>
  <si>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</si>
  <si>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</si>
  <si>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</si>
  <si>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</si>
  <si>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</si>
  <si>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</si>
  <si>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</si>
  <si>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</si>
  <si>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</si>
  <si>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</si>
  <si>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</si>
  <si>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</si>
  <si>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</si>
  <si>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</si>
  <si>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</si>
  <si>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</si>
  <si>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</si>
  <si>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</si>
  <si>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</si>
  <si>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</si>
  <si>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</si>
  <si>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</si>
  <si>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</si>
  <si>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</si>
  <si>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</si>
  <si>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</si>
  <si>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</si>
  <si>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</si>
  <si>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</si>
  <si>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</si>
  <si>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</si>
  <si>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</si>
  <si>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</si>
  <si>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</si>
  <si>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</si>
  <si>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</si>
  <si>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</si>
  <si>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</si>
  <si>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</si>
  <si>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</si>
  <si>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</si>
  <si>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</si>
  <si>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</si>
  <si>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</si>
  <si>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</si>
  <si>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</si>
  <si>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</si>
  <si>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</si>
  <si>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</si>
  <si>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</si>
  <si>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</si>
  <si>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</si>
  <si>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</si>
  <si>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</si>
  <si>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</si>
  <si>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</si>
  <si>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</si>
  <si>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</si>
  <si>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</si>
  <si>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</si>
  <si>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</si>
  <si>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</si>
  <si>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</si>
  <si>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</si>
  <si>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</si>
  <si>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</si>
  <si>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</si>
  <si>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</si>
  <si>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</si>
  <si>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</si>
  <si>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</si>
  <si>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</si>
  <si>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</si>
  <si>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</si>
  <si>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</si>
  <si>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</si>
  <si>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</si>
  <si>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</si>
  <si>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</si>
  <si>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</si>
  <si>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</si>
  <si>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</si>
  <si>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</si>
  <si>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</si>
  <si>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</si>
  <si>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</si>
  <si>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</si>
  <si>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</si>
  <si>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</si>
  <si>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</si>
  <si>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</si>
  <si>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</si>
  <si>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</si>
  <si>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</si>
  <si>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</si>
  <si>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</si>
  <si>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</si>
  <si>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</si>
  <si>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</si>
  <si>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</si>
  <si>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</si>
  <si>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</si>
  <si>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</si>
  <si>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</si>
  <si>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</si>
  <si>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</si>
  <si>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</si>
  <si>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</si>
  <si>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</si>
  <si>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</si>
  <si>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</si>
  <si>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</si>
  <si>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</si>
  <si>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</si>
  <si>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</si>
  <si>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</si>
  <si>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</si>
  <si>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</si>
  <si>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</si>
  <si>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</si>
  <si>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</si>
  <si>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</si>
  <si>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</si>
  <si>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</si>
  <si>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</si>
  <si>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</si>
  <si>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</si>
  <si>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</si>
  <si>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</si>
  <si>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</si>
  <si>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</si>
  <si>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</si>
  <si>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</si>
  <si>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</si>
  <si>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</si>
  <si>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</si>
  <si>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</si>
  <si>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</si>
  <si>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</si>
  <si>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</si>
  <si>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</si>
  <si>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</si>
  <si>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</si>
  <si>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</si>
  <si>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</si>
  <si>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</si>
  <si>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</si>
  <si>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</si>
  <si>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</si>
  <si>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</si>
  <si>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</si>
  <si>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</si>
  <si>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</si>
  <si>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</si>
  <si>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</si>
  <si>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</si>
  <si>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</si>
  <si>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</si>
  <si>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</si>
  <si>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</si>
  <si>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</si>
  <si>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</si>
  <si>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</si>
  <si>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</si>
  <si>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</si>
  <si>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</si>
  <si>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</si>
  <si>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</si>
  <si>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</si>
  <si>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</si>
  <si>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</si>
  <si>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</si>
  <si>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</si>
  <si>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</si>
  <si>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</si>
  <si>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</si>
  <si>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</si>
  <si>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</si>
  <si>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</si>
  <si>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</si>
  <si>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</si>
  <si>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</si>
  <si>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</si>
  <si>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</si>
  <si>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</si>
  <si>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</si>
  <si>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</si>
  <si>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</si>
  <si>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</si>
  <si>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</si>
  <si>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</si>
  <si>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</si>
  <si>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</si>
  <si>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</si>
  <si>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</si>
  <si>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</si>
  <si>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</si>
  <si>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</si>
  <si>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</si>
  <si>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</si>
  <si>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</si>
  <si>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</si>
  <si>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</si>
  <si>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</si>
  <si>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</si>
  <si>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</si>
  <si>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</si>
  <si>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</si>
  <si>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</si>
  <si>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</si>
  <si>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</si>
  <si>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</si>
  <si>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</si>
  <si>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</si>
  <si>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</si>
  <si>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</si>
  <si>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</si>
  <si>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</si>
  <si>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</si>
  <si>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</si>
  <si>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</si>
  <si>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</si>
  <si>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</si>
  <si>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</si>
  <si>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</si>
  <si>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</si>
  <si>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</si>
  <si>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</si>
  <si>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</si>
  <si>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</si>
  <si>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</si>
  <si>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</si>
  <si>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</si>
  <si>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</si>
  <si>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</si>
  <si>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</si>
  <si>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</si>
  <si>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</si>
  <si>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</si>
  <si>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</si>
  <si>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</si>
  <si>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</si>
  <si>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</si>
  <si>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</si>
  <si>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</si>
  <si>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</si>
  <si>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</si>
  <si>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</si>
  <si>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</si>
  <si>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</si>
  <si>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</si>
  <si>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</si>
  <si>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</si>
  <si>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</si>
  <si>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</si>
  <si>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</si>
  <si>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</si>
  <si>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</si>
  <si>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</si>
  <si>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</si>
  <si>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</si>
  <si>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</si>
  <si>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</si>
  <si>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</si>
  <si>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</si>
  <si>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</si>
  <si>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</si>
  <si>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</si>
  <si>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</si>
  <si>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</si>
  <si>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</si>
  <si>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</si>
  <si>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</si>
  <si>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</si>
  <si>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</si>
  <si>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</si>
  <si>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</si>
  <si>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</si>
  <si>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</si>
  <si>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</si>
  <si>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</si>
  <si>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</si>
  <si>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</si>
  <si>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</si>
  <si>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</si>
  <si>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</si>
  <si>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</si>
  <si>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</si>
  <si>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</si>
  <si>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</si>
  <si>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</si>
  <si>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</si>
  <si>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</si>
  <si>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</si>
  <si>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</si>
  <si>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</si>
  <si>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</si>
  <si>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</si>
  <si>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</si>
  <si>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</si>
  <si>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</si>
  <si>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</si>
  <si>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</si>
  <si>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</si>
  <si>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</si>
  <si>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</si>
  <si>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</si>
  <si>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</si>
  <si>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</si>
  <si>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</si>
  <si>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</si>
  <si>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</si>
  <si>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</si>
  <si>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</si>
  <si>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</si>
  <si>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</si>
  <si>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</si>
  <si>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</si>
  <si>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</si>
  <si>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</si>
  <si>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</si>
  <si>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</si>
  <si>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</si>
  <si>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</si>
  <si>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</si>
  <si>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</si>
  <si>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</si>
  <si>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</si>
  <si>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</si>
  <si>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</si>
  <si>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</si>
  <si>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</si>
  <si>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</si>
  <si>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</si>
  <si>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</si>
  <si>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</si>
  <si>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</si>
  <si>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</si>
  <si>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</si>
  <si>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</si>
  <si>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</si>
  <si>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</si>
  <si>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</si>
  <si>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</si>
  <si>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</si>
  <si>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</si>
  <si>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</si>
  <si>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</si>
  <si>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</si>
  <si>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</si>
  <si>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</si>
  <si>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</si>
  <si>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</si>
  <si>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</si>
  <si>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</si>
  <si>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</si>
  <si>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</si>
  <si>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</si>
  <si>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</si>
  <si>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</si>
  <si>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</si>
  <si>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</si>
  <si>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</si>
  <si>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</si>
  <si>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</si>
  <si>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</si>
  <si>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</si>
  <si>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</si>
  <si>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</si>
  <si>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</si>
  <si>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</si>
  <si>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</si>
  <si>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</si>
  <si>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</si>
  <si>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</si>
  <si>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</si>
  <si>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</si>
  <si>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</si>
  <si>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</si>
  <si>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</si>
  <si>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</si>
  <si>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</si>
  <si>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</si>
  <si>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</si>
  <si>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</si>
  <si>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</si>
  <si>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</si>
  <si>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</si>
  <si>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</si>
  <si>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</si>
  <si>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</si>
  <si>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</si>
  <si>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</si>
  <si>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</si>
  <si>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</si>
  <si>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</si>
  <si>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</si>
  <si>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</si>
  <si>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</si>
  <si>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</si>
  <si>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</si>
  <si>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</si>
  <si>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</si>
  <si>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</si>
  <si>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</si>
  <si>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</si>
  <si>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</si>
  <si>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</si>
  <si>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</si>
  <si>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</si>
  <si>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</si>
  <si>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</si>
  <si>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</si>
  <si>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</si>
  <si>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</si>
  <si>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</si>
  <si>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</si>
  <si>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</si>
  <si>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</si>
  <si>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</si>
  <si>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</si>
  <si>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</si>
  <si>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</si>
  <si>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</si>
  <si>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</si>
  <si>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</si>
  <si>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</si>
  <si>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</si>
  <si>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</si>
  <si>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</si>
  <si>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</si>
  <si>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</si>
  <si>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</si>
  <si>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</si>
  <si>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</si>
  <si>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</si>
  <si>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</si>
  <si>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</si>
  <si>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</si>
  <si>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</si>
  <si>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</si>
  <si>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</si>
  <si>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</si>
  <si>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</si>
  <si>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</si>
  <si>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</si>
  <si>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</si>
  <si>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</si>
  <si>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</si>
  <si>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</si>
  <si>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</si>
  <si>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</si>
  <si>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</si>
  <si>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</si>
  <si>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</si>
  <si>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</si>
  <si>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</si>
  <si>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</si>
  <si>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</si>
  <si>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</si>
  <si>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</si>
  <si>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</si>
  <si>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</si>
  <si>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</si>
  <si>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</si>
  <si>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</si>
  <si>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</si>
  <si>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</si>
  <si>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</si>
  <si>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</si>
  <si>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</si>
  <si>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</si>
  <si>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</si>
  <si>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</si>
  <si>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</si>
  <si>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</si>
  <si>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</si>
  <si>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</si>
  <si>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</si>
  <si>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</si>
  <si>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</si>
  <si>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</si>
  <si>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</si>
  <si>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</si>
  <si>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</si>
  <si>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</si>
  <si>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</si>
  <si>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</si>
  <si>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</si>
  <si>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</si>
  <si>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</si>
  <si>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</si>
  <si>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</si>
  <si>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</si>
  <si>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</si>
  <si>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</si>
  <si>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</si>
  <si>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</si>
  <si>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</si>
  <si>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</si>
  <si>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</si>
  <si>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</si>
  <si>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</si>
  <si>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</si>
  <si>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</si>
  <si>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</si>
  <si>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</si>
  <si>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</si>
  <si>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</si>
  <si>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</si>
  <si>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</si>
  <si>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</si>
  <si>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</si>
  <si>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</si>
  <si>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</si>
  <si>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</si>
  <si>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</si>
  <si>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</si>
  <si>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</si>
  <si>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</si>
  <si>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</si>
  <si>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</si>
  <si>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</si>
  <si>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</si>
  <si>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</si>
  <si>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</si>
  <si>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</si>
  <si>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</si>
  <si>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</si>
  <si>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</si>
  <si>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</si>
  <si>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</si>
  <si>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</si>
  <si>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</si>
  <si>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</si>
  <si>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</si>
  <si>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</si>
  <si>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</si>
  <si>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</si>
  <si>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</si>
  <si>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</si>
  <si>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</si>
  <si>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</si>
  <si>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</si>
  <si>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</si>
  <si>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</si>
  <si>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</si>
  <si>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</si>
  <si>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</si>
  <si>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</si>
  <si>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</si>
  <si>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</si>
  <si>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</si>
  <si>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</si>
  <si>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</si>
  <si>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</si>
  <si>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</si>
  <si>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</si>
  <si>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</si>
  <si>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</si>
  <si>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</si>
  <si>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</si>
  <si>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</si>
  <si>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</si>
  <si>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</si>
  <si>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</si>
  <si>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</si>
  <si>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</si>
  <si>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</si>
  <si>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</si>
  <si>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</si>
  <si>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</si>
  <si>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</si>
  <si>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</si>
  <si>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</si>
  <si>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</si>
  <si>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</si>
  <si>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</si>
  <si>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</si>
  <si>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</si>
  <si>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</si>
  <si>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</si>
  <si>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</si>
  <si>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</si>
  <si>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</si>
  <si>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</si>
  <si>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</si>
  <si>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</si>
  <si>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</si>
  <si>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</si>
  <si>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</si>
  <si>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</si>
  <si>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</si>
  <si>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</si>
  <si>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</si>
  <si>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</si>
  <si>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</si>
  <si>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</si>
  <si>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</si>
  <si>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</si>
  <si>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</si>
  <si>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</si>
  <si>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</si>
  <si>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</si>
  <si>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</si>
  <si>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</si>
  <si>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</si>
  <si>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</si>
  <si>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</si>
  <si>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</si>
  <si>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</si>
  <si>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</si>
  <si>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</si>
  <si>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</si>
  <si>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</si>
  <si>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</si>
  <si>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</si>
  <si>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</si>
  <si>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</si>
  <si>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</si>
  <si>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</si>
  <si>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</si>
  <si>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</si>
  <si>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</si>
  <si>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</si>
  <si>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</si>
  <si>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</si>
  <si>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</si>
  <si>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</si>
  <si>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</si>
  <si>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</si>
  <si>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</si>
  <si>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</si>
  <si>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</si>
  <si>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</si>
  <si>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</si>
  <si>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</si>
  <si>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</si>
  <si>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</si>
  <si>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</si>
  <si>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</si>
  <si>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</si>
  <si>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</si>
  <si>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</si>
  <si>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</si>
  <si>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</si>
  <si>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</si>
  <si>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</si>
  <si>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</si>
  <si>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</si>
  <si>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</si>
  <si>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</si>
  <si>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</si>
  <si>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</si>
  <si>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</si>
  <si>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</si>
  <si>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</si>
  <si>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</si>
  <si>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</si>
  <si>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</si>
  <si>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</si>
  <si>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</si>
  <si>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</si>
  <si>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</si>
  <si>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</si>
  <si>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</si>
  <si>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</si>
  <si>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</si>
  <si>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</si>
  <si>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</si>
  <si>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</si>
  <si>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</si>
  <si>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</si>
  <si>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</si>
  <si>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</si>
  <si>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</si>
  <si>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</si>
  <si>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</si>
  <si>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</si>
  <si>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</si>
  <si>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</si>
  <si>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</si>
  <si>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</si>
  <si>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</si>
  <si>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</si>
  <si>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</si>
  <si>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</si>
  <si>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</si>
  <si>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</si>
  <si>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</si>
  <si>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</si>
  <si>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</si>
  <si>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</si>
  <si>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</si>
  <si>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</si>
  <si>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</si>
  <si>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</si>
  <si>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</si>
  <si>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</si>
  <si>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</si>
  <si>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</si>
  <si>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</si>
  <si>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</si>
  <si>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</si>
  <si>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</si>
  <si>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</si>
  <si>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</si>
  <si>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</si>
  <si>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</si>
  <si>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</si>
  <si>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</si>
  <si>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</si>
  <si>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</si>
  <si>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</si>
  <si>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</si>
  <si>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</si>
  <si>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</si>
  <si>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</si>
  <si>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</si>
  <si>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</si>
  <si>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</si>
  <si>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</si>
  <si>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</si>
  <si>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</si>
  <si>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</si>
  <si>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</si>
  <si>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</si>
  <si>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</si>
  <si>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</si>
  <si>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</si>
  <si>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</si>
  <si>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</si>
  <si>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</si>
  <si>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</si>
  <si>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</si>
  <si>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</si>
  <si>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</si>
  <si>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</si>
  <si>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</si>
  <si>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</si>
  <si>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</si>
  <si>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</si>
  <si>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</si>
  <si>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</si>
  <si>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</si>
  <si>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</si>
  <si>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</si>
  <si>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</si>
  <si>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</si>
  <si>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</si>
  <si>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</si>
  <si>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</si>
  <si>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</si>
  <si>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</si>
  <si>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</si>
  <si>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</si>
  <si>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</si>
  <si>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</si>
  <si>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</si>
  <si>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</si>
  <si>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</si>
  <si>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</si>
  <si>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</si>
  <si>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</si>
  <si>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</si>
  <si>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</si>
  <si>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</si>
  <si>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</si>
  <si>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</si>
  <si>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</si>
  <si>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</si>
  <si>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</si>
  <si>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</si>
  <si>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</si>
  <si>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</si>
  <si>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</si>
  <si>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</si>
  <si>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</si>
  <si>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</si>
  <si>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</si>
  <si>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</si>
  <si>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</si>
  <si>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</si>
  <si>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</si>
  <si>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</si>
  <si>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</si>
  <si>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</si>
  <si>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</si>
  <si>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</si>
  <si>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</si>
  <si>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</si>
  <si>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</si>
  <si>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</si>
  <si>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</si>
  <si>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</si>
  <si>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</si>
  <si>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</si>
  <si>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</si>
  <si>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</si>
  <si>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</si>
  <si>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</si>
  <si>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</si>
  <si>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</si>
  <si>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</si>
  <si>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</si>
  <si>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</si>
  <si>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</si>
  <si>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</si>
  <si>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</si>
  <si>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</si>
  <si>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</si>
  <si>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</si>
  <si>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</si>
  <si>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</si>
  <si>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</si>
  <si>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</si>
  <si>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</si>
  <si>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</si>
  <si>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</si>
  <si>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</si>
  <si>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</si>
  <si>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</si>
  <si>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</si>
  <si>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</si>
  <si>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</si>
  <si>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</si>
  <si>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</si>
  <si>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</si>
  <si>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</si>
  <si>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</si>
  <si>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</si>
  <si>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</si>
  <si>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</si>
  <si>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</si>
  <si>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</si>
  <si>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</si>
  <si>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</si>
  <si>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</si>
  <si>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</si>
  <si>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</si>
  <si>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</si>
  <si>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</si>
  <si>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</si>
  <si>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</si>
  <si>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</si>
  <si>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</si>
  <si>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</si>
  <si>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</si>
  <si>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</si>
  <si>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</si>
  <si>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</si>
  <si>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</si>
  <si>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</si>
  <si>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</si>
  <si>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</si>
  <si>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</si>
  <si>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</si>
  <si>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</si>
  <si>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</si>
  <si>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</si>
  <si>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</si>
  <si>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</si>
  <si>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</si>
  <si>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</si>
  <si>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</si>
  <si>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</si>
  <si>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</si>
  <si>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</si>
  <si>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</si>
  <si>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</si>
  <si>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</si>
  <si>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</si>
  <si>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</si>
  <si>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</si>
  <si>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</si>
  <si>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</si>
  <si>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</si>
  <si>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</si>
  <si>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</si>
  <si>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</si>
  <si>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</si>
  <si>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</si>
  <si>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</si>
  <si>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</si>
  <si>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</si>
  <si>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</si>
  <si>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</si>
  <si>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</si>
  <si>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</si>
  <si>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</si>
  <si>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</si>
  <si>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</si>
  <si>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</si>
  <si>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</si>
  <si>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</si>
  <si>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</si>
  <si>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</si>
  <si>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</si>
  <si>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</si>
  <si>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</si>
  <si>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</si>
  <si>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</si>
  <si>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</si>
  <si>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</si>
  <si>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</si>
  <si>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</si>
  <si>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</si>
  <si>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</si>
  <si>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</si>
  <si>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</si>
  <si>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</si>
  <si>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</si>
  <si>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</si>
  <si>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</si>
  <si>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</si>
  <si>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</si>
  <si>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</si>
  <si>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</si>
  <si>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</si>
  <si>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</si>
  <si>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</si>
  <si>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</si>
  <si>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</si>
  <si>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</si>
  <si>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</si>
  <si>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</si>
  <si>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</si>
  <si>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</si>
  <si>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</si>
  <si>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</si>
  <si>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</si>
  <si>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</si>
  <si>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</si>
  <si>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</si>
  <si>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</si>
  <si>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</si>
  <si>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</si>
  <si>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</si>
  <si>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</si>
  <si>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</si>
  <si>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</si>
  <si>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</si>
  <si>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</si>
  <si>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</si>
  <si>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</si>
  <si>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</si>
  <si>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</si>
  <si>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</si>
  <si>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</si>
  <si>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</si>
  <si>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</si>
  <si>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</si>
  <si>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</si>
  <si>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</si>
  <si>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</si>
  <si>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</si>
  <si>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</si>
  <si>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</si>
  <si>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</si>
  <si>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</si>
  <si>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</si>
  <si>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</si>
  <si>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</si>
  <si>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</si>
  <si>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</si>
  <si>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</si>
  <si>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</si>
  <si>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</si>
  <si>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</si>
  <si>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</si>
  <si>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</si>
  <si>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</si>
  <si>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</si>
  <si>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</si>
  <si>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</si>
  <si>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</si>
  <si>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</si>
  <si>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</si>
  <si>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</si>
  <si>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</si>
  <si>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</si>
  <si>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</si>
  <si>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</si>
  <si>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</si>
  <si>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</si>
  <si>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</si>
  <si>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</si>
  <si>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</si>
  <si>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</si>
  <si>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</si>
  <si>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</si>
  <si>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</si>
  <si>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</si>
  <si>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</si>
  <si>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</si>
  <si>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</si>
  <si>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</si>
  <si>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</si>
  <si>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</si>
  <si>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</si>
  <si>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</si>
  <si>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</si>
  <si>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</si>
  <si>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</si>
  <si>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</si>
  <si>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</si>
  <si>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</si>
  <si>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</si>
  <si>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</si>
  <si>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</si>
  <si>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</si>
  <si>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</si>
  <si>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</si>
  <si>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</si>
  <si>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</si>
  <si>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</si>
  <si>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</si>
  <si>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</si>
  <si>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</si>
  <si>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</si>
  <si>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</si>
  <si>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</si>
  <si>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</si>
  <si>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</si>
  <si>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</si>
  <si>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</si>
  <si>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</si>
  <si>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</si>
  <si>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</si>
  <si>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</si>
  <si>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</si>
  <si>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</si>
  <si>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</si>
  <si>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</si>
  <si>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</si>
  <si>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</si>
  <si>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</si>
  <si>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</si>
  <si>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</si>
  <si>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</si>
  <si>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</si>
  <si>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</si>
  <si>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</si>
  <si>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</si>
  <si>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</si>
  <si>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</si>
  <si>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</si>
  <si>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</si>
  <si>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</si>
  <si>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</si>
  <si>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</si>
  <si>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</si>
  <si>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</si>
  <si>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</si>
  <si>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</si>
  <si>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</si>
  <si>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</si>
  <si>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</si>
  <si>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</si>
  <si>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</si>
  <si>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</si>
  <si>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</si>
  <si>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</si>
  <si>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</si>
  <si>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</si>
  <si>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</si>
  <si>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</si>
  <si>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</si>
  <si>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</si>
  <si>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</si>
  <si>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</si>
  <si>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</si>
  <si>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</si>
  <si>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</si>
  <si>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</si>
  <si>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</si>
  <si>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</si>
  <si>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</si>
  <si>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</si>
  <si>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</si>
  <si>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</si>
  <si>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</si>
  <si>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</si>
  <si>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</si>
  <si>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</si>
  <si>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</si>
  <si>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</si>
  <si>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</si>
  <si>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</si>
  <si>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</si>
  <si>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</si>
  <si>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</si>
  <si>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</si>
  <si>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</si>
  <si>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</si>
  <si>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</si>
  <si>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</si>
  <si>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</si>
  <si>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</si>
  <si>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</si>
  <si>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</si>
  <si>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</si>
  <si>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</si>
  <si>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</si>
  <si>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</si>
  <si>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</si>
  <si>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</si>
  <si>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</si>
  <si>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</si>
  <si>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</si>
  <si>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</si>
  <si>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</si>
  <si>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</si>
  <si>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</si>
  <si>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</si>
  <si>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</si>
  <si>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</si>
  <si>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</si>
  <si>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</si>
  <si>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</si>
  <si>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</si>
  <si>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</si>
  <si>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</si>
  <si>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</si>
  <si>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</si>
  <si>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</si>
  <si>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</si>
  <si>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</si>
  <si>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</si>
  <si>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</si>
  <si>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</si>
  <si>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</si>
  <si>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</si>
  <si>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</si>
  <si>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</si>
  <si>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</si>
  <si>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</si>
  <si>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</si>
  <si>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</si>
  <si>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</si>
  <si>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</si>
  <si>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</si>
  <si>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</si>
  <si>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</si>
  <si>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</si>
  <si>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</si>
  <si>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</si>
  <si>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</si>
  <si>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</si>
  <si>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</si>
  <si>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</si>
  <si>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</si>
  <si>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</si>
  <si>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</si>
  <si>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</si>
  <si>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</si>
  <si>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</si>
  <si>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</si>
  <si>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</si>
  <si>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</si>
  <si>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</si>
  <si>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</si>
  <si>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</si>
  <si>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</si>
  <si>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</si>
  <si>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</si>
  <si>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</si>
  <si>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</si>
  <si>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</si>
  <si>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</si>
  <si>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</si>
  <si>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</si>
  <si>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</si>
  <si>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</si>
  <si>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</si>
  <si>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</si>
  <si>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</si>
  <si>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</si>
  <si>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</si>
  <si>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</si>
  <si>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</si>
  <si>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</si>
  <si>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</si>
  <si>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</si>
  <si>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</si>
  <si>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</si>
  <si>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</si>
  <si>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</si>
  <si>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</si>
  <si>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</si>
  <si>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</si>
  <si>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</si>
  <si>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</si>
  <si>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</si>
  <si>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</si>
  <si>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</si>
  <si>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</si>
  <si>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</si>
  <si>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</si>
  <si>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</si>
  <si>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</si>
  <si>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</si>
  <si>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</si>
  <si>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</si>
  <si>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</si>
  <si>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</si>
  <si>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</si>
  <si>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</si>
  <si>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</si>
  <si>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</si>
  <si>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</si>
  <si>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</si>
  <si>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</si>
  <si>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</si>
  <si>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</si>
  <si>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</si>
  <si>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</si>
  <si>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</si>
  <si>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</si>
  <si>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</si>
  <si>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</si>
  <si>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</si>
  <si>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</si>
  <si>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</si>
  <si>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</si>
  <si>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</si>
  <si>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</si>
  <si>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</si>
  <si>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</si>
  <si>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</si>
  <si>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</si>
  <si>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</si>
  <si>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</si>
  <si>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</si>
  <si>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</si>
  <si>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</si>
  <si>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</si>
  <si>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</si>
  <si>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</si>
  <si>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</si>
  <si>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</si>
  <si>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</si>
  <si>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</si>
  <si>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</si>
  <si>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</si>
  <si>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</si>
  <si>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</si>
  <si>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</si>
  <si>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</si>
  <si>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</si>
  <si>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</si>
  <si>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</si>
  <si>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</si>
  <si>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</si>
  <si>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</si>
  <si>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</si>
  <si>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</si>
  <si>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</si>
  <si>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</si>
  <si>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</si>
  <si>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</si>
  <si>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</si>
  <si>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</si>
  <si>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</si>
  <si>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</si>
  <si>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</si>
  <si>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</si>
  <si>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</si>
  <si>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</si>
  <si>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</si>
  <si>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</si>
  <si>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</si>
  <si>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</si>
  <si>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</si>
  <si>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</si>
  <si>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</si>
  <si>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</si>
  <si>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</si>
  <si>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</si>
  <si>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</si>
  <si>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</si>
  <si>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</si>
  <si>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</si>
  <si>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</si>
  <si>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</si>
  <si>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</si>
  <si>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</si>
  <si>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</si>
  <si>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</si>
  <si>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</si>
  <si>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</si>
  <si>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</si>
  <si>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</si>
  <si>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</si>
  <si>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</si>
  <si>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</si>
  <si>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</si>
  <si>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</si>
  <si>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</si>
  <si>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</si>
  <si>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</si>
  <si>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</si>
  <si>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</si>
  <si>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</si>
  <si>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</si>
  <si>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</si>
  <si>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</si>
  <si>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</si>
  <si>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</si>
  <si>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</si>
  <si>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</si>
  <si>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</si>
  <si>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</si>
  <si>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</si>
  <si>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</si>
  <si>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</si>
  <si>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</si>
  <si>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</si>
  <si>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</si>
  <si>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</si>
  <si>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</si>
  <si>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</si>
  <si>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</si>
  <si>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</si>
  <si>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</si>
  <si>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</si>
  <si>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</si>
  <si>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</si>
  <si>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</si>
  <si>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</si>
  <si>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</si>
  <si>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</si>
  <si>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</si>
  <si>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</si>
  <si>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</si>
  <si>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</si>
  <si>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</si>
  <si>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</si>
  <si>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</si>
  <si>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</si>
  <si>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</si>
  <si>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</si>
  <si>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</si>
  <si>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</si>
  <si>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</si>
  <si>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</si>
  <si>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</si>
  <si>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</si>
  <si>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</si>
  <si>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</si>
  <si>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</si>
  <si>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</si>
  <si>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</si>
  <si>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</si>
  <si>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</si>
  <si>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</si>
  <si>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</si>
  <si>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</si>
  <si>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</si>
  <si>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</si>
  <si>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</si>
  <si>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</si>
  <si>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</si>
  <si>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</si>
  <si>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</si>
  <si>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</si>
  <si>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</si>
  <si>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</si>
  <si>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</si>
  <si>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</si>
  <si>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</si>
  <si>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</si>
  <si>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</si>
  <si>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</si>
  <si>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</si>
  <si>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</si>
  <si>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</si>
  <si>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</si>
  <si>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</si>
  <si>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</si>
  <si>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</si>
  <si>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</si>
  <si>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</si>
  <si>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</si>
  <si>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</si>
  <si>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</si>
  <si>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</si>
  <si>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</si>
  <si>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</si>
  <si>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</si>
  <si>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</si>
  <si>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</si>
  <si>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</si>
  <si>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</si>
  <si>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</si>
  <si>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</si>
  <si>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</si>
  <si>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</si>
  <si>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</si>
  <si>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</si>
  <si>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</si>
  <si>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</si>
  <si>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</si>
  <si>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</si>
  <si>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</si>
  <si>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</si>
  <si>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</si>
  <si>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</si>
  <si>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</si>
  <si>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</si>
  <si>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</si>
  <si>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</si>
  <si>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</si>
  <si>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</si>
  <si>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</si>
  <si>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</si>
  <si>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</si>
  <si>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</si>
  <si>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</si>
  <si>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</si>
  <si>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</si>
  <si>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</si>
  <si>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</si>
  <si>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</si>
  <si>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</si>
  <si>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</si>
  <si>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</si>
  <si>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</si>
  <si>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</si>
  <si>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</si>
  <si>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</si>
  <si>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</si>
  <si>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</si>
  <si>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</si>
  <si>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</si>
  <si>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</si>
  <si>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</si>
  <si>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</si>
  <si>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</si>
  <si>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</si>
  <si>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</si>
  <si>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</si>
  <si>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</si>
  <si>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</si>
  <si>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</si>
  <si>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</si>
  <si>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</si>
  <si>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</si>
  <si>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</si>
  <si>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</si>
  <si>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</si>
  <si>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</si>
  <si>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</si>
  <si>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</si>
  <si>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</si>
  <si>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</si>
  <si>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</si>
  <si>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</si>
  <si>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</si>
  <si>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</si>
  <si>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</si>
  <si>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</si>
  <si>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</si>
  <si>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</si>
  <si>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</si>
  <si>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</si>
  <si>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</si>
  <si>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</si>
  <si>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</si>
  <si>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</si>
  <si>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</si>
  <si>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</si>
  <si>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</si>
  <si>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</si>
  <si>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</si>
  <si>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</si>
  <si>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</si>
  <si>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</si>
  <si>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</si>
  <si>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</si>
  <si>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</si>
  <si>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</si>
  <si>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</si>
  <si>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</si>
  <si>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</si>
  <si>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</si>
  <si>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</si>
  <si>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</si>
  <si>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</si>
  <si>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</si>
  <si>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</si>
  <si>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</si>
  <si>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</si>
  <si>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</si>
  <si>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</si>
  <si>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</si>
  <si>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</si>
  <si>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</si>
  <si>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</si>
  <si>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</si>
  <si>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</si>
  <si>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</si>
  <si>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</si>
  <si>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</si>
  <si>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</si>
  <si>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</si>
  <si>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</si>
  <si>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</si>
  <si>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</si>
  <si>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</si>
  <si>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</si>
  <si>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</si>
  <si>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</si>
  <si>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</si>
  <si>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</si>
  <si>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</si>
  <si>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</si>
  <si>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</si>
  <si>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</si>
  <si>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</si>
  <si>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</si>
  <si>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</si>
  <si>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</si>
  <si>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</si>
  <si>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</si>
  <si>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</si>
  <si>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</si>
  <si>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</si>
  <si>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</si>
  <si>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</si>
  <si>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</si>
  <si>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</si>
  <si>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</si>
  <si>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</si>
  <si>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</si>
  <si>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</si>
  <si>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</si>
  <si>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</si>
  <si>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</si>
  <si>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</si>
  <si>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</si>
  <si>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</si>
  <si>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</si>
  <si>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</si>
  <si>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</si>
  <si>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</si>
  <si>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</si>
  <si>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</si>
  <si>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</si>
  <si>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</si>
  <si>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</si>
  <si>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</si>
  <si>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</si>
  <si>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</si>
  <si>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</si>
  <si>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</si>
  <si>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</si>
  <si>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</si>
  <si>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</si>
  <si>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</si>
  <si>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</si>
  <si>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</si>
  <si>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</si>
  <si>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</si>
  <si>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</si>
  <si>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</si>
  <si>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</si>
  <si>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</si>
  <si>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</si>
  <si>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</si>
  <si>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</si>
  <si>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</si>
  <si>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</si>
  <si>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</si>
  <si>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</si>
  <si>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</si>
  <si>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</si>
  <si>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</si>
  <si>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</si>
  <si>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</si>
  <si>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</si>
  <si>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</si>
  <si>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</si>
  <si>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</si>
  <si>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</si>
  <si>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</si>
  <si>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</si>
  <si>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</si>
  <si>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</si>
  <si>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</si>
  <si>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</si>
  <si>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</si>
  <si>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</si>
  <si>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</si>
  <si>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</si>
  <si>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</si>
  <si>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</si>
  <si>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</si>
  <si>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</si>
  <si>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</si>
  <si>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</si>
  <si>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</si>
  <si>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</si>
  <si>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</si>
  <si>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</si>
  <si>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</si>
  <si>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</si>
  <si>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</si>
  <si>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</si>
  <si>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</si>
  <si>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</si>
  <si>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</si>
  <si>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</si>
  <si>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</si>
  <si>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</si>
  <si>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</si>
  <si>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</si>
  <si>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</si>
  <si>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</si>
  <si>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</si>
  <si>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</si>
  <si>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</si>
  <si>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</si>
  <si>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</si>
  <si>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</si>
  <si>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</si>
  <si>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</si>
  <si>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</si>
  <si>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</si>
  <si>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</si>
  <si>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</si>
  <si>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</si>
  <si>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</si>
  <si>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</si>
  <si>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</si>
  <si>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</si>
  <si>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</si>
  <si>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</si>
  <si>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</si>
  <si>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</si>
  <si>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</si>
  <si>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</si>
  <si>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</si>
  <si>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</si>
  <si>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</si>
  <si>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</si>
  <si>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</si>
  <si>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</si>
  <si>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</si>
  <si>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</si>
  <si>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</si>
  <si>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</si>
  <si>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</si>
  <si>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</si>
  <si>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</si>
  <si>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</si>
  <si>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</si>
  <si>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</si>
  <si>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</si>
  <si>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</si>
  <si>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</si>
  <si>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</si>
  <si>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</si>
  <si>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</si>
  <si>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</si>
  <si>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</si>
  <si>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</si>
  <si>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</si>
  <si>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</si>
  <si>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</si>
  <si>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</si>
  <si>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</si>
  <si>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</si>
  <si>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</si>
  <si>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</si>
  <si>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</si>
  <si>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</si>
  <si>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</si>
  <si>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</si>
  <si>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</si>
  <si>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</si>
  <si>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</si>
  <si>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</si>
  <si>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</si>
  <si>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</si>
  <si>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</si>
  <si>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</si>
  <si>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</si>
  <si>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</si>
  <si>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</si>
  <si>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</si>
  <si>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</si>
  <si>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</si>
  <si>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</si>
  <si>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</si>
  <si>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</si>
  <si>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</si>
  <si>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</si>
  <si>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</si>
  <si>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</si>
  <si>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</si>
  <si>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</si>
  <si>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</si>
  <si>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</si>
  <si>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</si>
  <si>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</si>
  <si>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</si>
  <si>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</si>
  <si>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</si>
  <si>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</si>
  <si>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</si>
  <si>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</si>
  <si>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</si>
  <si>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</si>
  <si>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</si>
  <si>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</si>
  <si>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</si>
  <si>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</si>
  <si>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</si>
  <si>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</si>
  <si>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</si>
  <si>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</si>
  <si>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</si>
  <si>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</si>
  <si>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</si>
  <si>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</si>
  <si>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</si>
  <si>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</si>
  <si>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</si>
  <si>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</si>
  <si>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</si>
  <si>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</si>
  <si>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</si>
  <si>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</si>
  <si>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</si>
  <si>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</si>
  <si>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</si>
  <si>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</si>
  <si>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</si>
  <si>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</si>
  <si>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</si>
  <si>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</si>
  <si>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</si>
  <si>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</si>
  <si>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</si>
  <si>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</si>
  <si>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</si>
  <si>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</si>
  <si>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</si>
  <si>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</si>
  <si>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</si>
  <si>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</si>
  <si>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</si>
  <si>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</si>
  <si>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</si>
  <si>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</si>
  <si>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</si>
  <si>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</si>
  <si>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</si>
  <si>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</si>
  <si>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</si>
  <si>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</si>
  <si>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</si>
  <si>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</si>
  <si>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</si>
  <si>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</si>
  <si>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</si>
  <si>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</si>
  <si>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</si>
  <si>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</si>
  <si>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</si>
  <si>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</si>
  <si>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</si>
  <si>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</si>
  <si>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</si>
  <si>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</si>
  <si>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</si>
  <si>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</si>
  <si>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</si>
  <si>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</si>
  <si>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</si>
  <si>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</si>
  <si>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</si>
  <si>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</si>
  <si>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</si>
  <si>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</si>
  <si>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</si>
  <si>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</si>
  <si>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</si>
  <si>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</si>
  <si>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</si>
  <si>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</si>
  <si>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</si>
  <si>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</si>
  <si>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</si>
  <si>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</si>
  <si>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</si>
  <si>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</si>
  <si>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</si>
  <si>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</si>
  <si>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</si>
  <si>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</si>
  <si>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</si>
  <si>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</si>
  <si>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</si>
  <si>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</si>
  <si>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</si>
  <si>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</si>
  <si>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</si>
  <si>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</si>
  <si>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</si>
  <si>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</si>
  <si>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</si>
  <si>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</si>
  <si>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</si>
  <si>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</si>
  <si>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</si>
  <si>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</si>
  <si>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</si>
  <si>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</si>
  <si>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</si>
  <si>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</si>
  <si>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</si>
  <si>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</si>
  <si>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</si>
  <si>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</si>
  <si>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</si>
  <si>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</si>
  <si>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</si>
  <si>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</si>
  <si>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</si>
  <si>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</si>
  <si>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</si>
  <si>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</si>
  <si>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</si>
  <si>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</si>
  <si>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</si>
  <si>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</si>
  <si>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</si>
  <si>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</si>
  <si>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</si>
  <si>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</si>
  <si>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</si>
  <si>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</si>
  <si>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</si>
  <si>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</si>
  <si>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</si>
  <si>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</si>
  <si>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</si>
  <si>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</si>
  <si>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</si>
  <si>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</si>
  <si>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</si>
  <si>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</si>
  <si>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</si>
  <si>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</si>
  <si>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</si>
  <si>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</si>
  <si>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</si>
  <si>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</si>
  <si>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</si>
  <si>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</si>
  <si>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</si>
  <si>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</si>
  <si>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</si>
  <si>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</si>
  <si>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</si>
  <si>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</si>
  <si>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</si>
  <si>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</si>
  <si>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</si>
  <si>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</si>
  <si>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</si>
  <si>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</si>
  <si>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</si>
  <si>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</si>
  <si>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</si>
  <si>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</si>
  <si>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</si>
  <si>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</si>
  <si>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</si>
  <si>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</si>
  <si>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</si>
  <si>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</si>
  <si>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</si>
  <si>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</si>
  <si>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</si>
  <si>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</si>
  <si>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</si>
  <si>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</si>
  <si>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</si>
  <si>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</si>
  <si>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</si>
  <si>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</si>
  <si>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</si>
  <si>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</si>
  <si>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</si>
  <si>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</si>
  <si>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</si>
  <si>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</si>
  <si>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</si>
  <si>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</si>
  <si>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</si>
  <si>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</si>
  <si>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</si>
  <si>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</si>
  <si>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</si>
  <si>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</si>
  <si>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</si>
  <si>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</si>
  <si>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</si>
  <si>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</si>
  <si>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</si>
  <si>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</si>
  <si>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</si>
  <si>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</si>
  <si>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</si>
  <si>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</si>
  <si>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</si>
  <si>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</si>
  <si>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</si>
  <si>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</si>
  <si>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</si>
  <si>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</si>
  <si>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</si>
  <si>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</si>
  <si>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</si>
  <si>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</si>
  <si>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</si>
  <si>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</si>
  <si>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</si>
  <si>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</si>
  <si>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</si>
  <si>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</si>
  <si>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</si>
  <si>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</si>
  <si>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</si>
  <si>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</si>
  <si>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</si>
  <si>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</si>
  <si>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</si>
  <si>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</si>
  <si>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</si>
  <si>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</si>
  <si>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</si>
  <si>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</si>
  <si>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</si>
  <si>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</si>
  <si>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</si>
  <si>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</si>
  <si>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</si>
  <si>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</si>
  <si>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</si>
  <si>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</si>
  <si>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</si>
  <si>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</si>
  <si>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</si>
  <si>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</si>
  <si>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</si>
  <si>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</si>
  <si>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</si>
  <si>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</si>
  <si>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</si>
  <si>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</si>
  <si>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</si>
  <si>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</si>
  <si>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</si>
  <si>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</si>
  <si>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</si>
  <si>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</si>
  <si>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</si>
  <si>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</si>
  <si>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</si>
  <si>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</si>
  <si>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</si>
  <si>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</si>
  <si>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</si>
  <si>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</si>
  <si>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</si>
  <si>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</si>
  <si>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</si>
  <si>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</si>
  <si>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</si>
  <si>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</si>
  <si>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</si>
  <si>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</si>
  <si>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</si>
  <si>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</si>
  <si>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</si>
  <si>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</si>
  <si>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</si>
  <si>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</si>
  <si>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</si>
  <si>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</si>
  <si>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</si>
  <si>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</si>
  <si>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</si>
  <si>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</si>
  <si>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</si>
  <si>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</si>
  <si>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</si>
  <si>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</si>
  <si>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</si>
  <si>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</si>
  <si>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</si>
  <si>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</si>
  <si>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</si>
  <si>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</si>
  <si>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</si>
  <si>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</si>
  <si>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</si>
  <si>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</si>
  <si>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</si>
  <si>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</si>
  <si>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</si>
  <si>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</si>
  <si>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</si>
  <si>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</si>
  <si>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</si>
  <si>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</si>
  <si>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</si>
  <si>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</si>
  <si>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</si>
  <si>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</si>
  <si>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</si>
  <si>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</si>
  <si>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</si>
  <si>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</si>
  <si>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</si>
  <si>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</si>
  <si>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</si>
  <si>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</si>
  <si>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</si>
  <si>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</si>
  <si>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</si>
  <si>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</si>
  <si>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</si>
  <si>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</si>
  <si>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</si>
  <si>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</si>
  <si>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</si>
  <si>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</si>
  <si>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</si>
  <si>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</si>
  <si>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</si>
  <si>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</si>
  <si>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</si>
  <si>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</si>
  <si>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</si>
  <si>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</si>
  <si>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</si>
  <si>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</si>
  <si>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</si>
  <si>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</si>
  <si>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</si>
  <si>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</si>
  <si>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</si>
  <si>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</si>
  <si>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</si>
  <si>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</si>
  <si>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</si>
  <si>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</si>
  <si>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</si>
  <si>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</si>
  <si>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</si>
  <si>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</si>
  <si>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</si>
  <si>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</si>
  <si>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</si>
  <si>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</si>
  <si>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</si>
  <si>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</si>
  <si>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</si>
  <si>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</si>
  <si>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</si>
  <si>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</si>
  <si>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</si>
  <si>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</si>
  <si>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</si>
  <si>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</si>
  <si>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</si>
  <si>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</si>
  <si>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</si>
  <si>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</si>
  <si>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</si>
  <si>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</si>
  <si>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</si>
  <si>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</si>
  <si>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</si>
  <si>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</si>
  <si>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</si>
  <si>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</si>
  <si>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</si>
  <si>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</si>
  <si>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</si>
  <si>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</si>
  <si>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</si>
  <si>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</si>
  <si>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</si>
  <si>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</si>
  <si>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</si>
  <si>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</si>
  <si>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</si>
  <si>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</si>
  <si>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</si>
  <si>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</si>
  <si>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</si>
  <si>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</si>
  <si>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</si>
  <si>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</si>
  <si>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</si>
  <si>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</si>
  <si>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</si>
  <si>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</si>
  <si>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</si>
  <si>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</si>
  <si>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</si>
  <si>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</si>
  <si>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</si>
  <si>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</si>
  <si>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</si>
  <si>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</si>
  <si>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</si>
  <si>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</si>
  <si>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</si>
  <si>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</si>
  <si>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</si>
  <si>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</si>
  <si>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</si>
  <si>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</si>
  <si>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</si>
  <si>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</si>
  <si>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</si>
  <si>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</si>
  <si>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</si>
  <si>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</si>
  <si>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</si>
  <si>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</si>
  <si>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</si>
  <si>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</si>
  <si>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</si>
  <si>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</si>
  <si>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</si>
  <si>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</si>
  <si>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</si>
  <si>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</si>
  <si>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</si>
  <si>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</si>
  <si>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</si>
  <si>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</si>
  <si>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</si>
  <si>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</si>
  <si>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</si>
  <si>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</si>
  <si>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</si>
  <si>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</si>
  <si>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</si>
  <si>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</si>
  <si>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</si>
  <si>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</si>
  <si>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</si>
  <si>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</si>
  <si>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</si>
  <si>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</si>
  <si>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</si>
  <si>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</si>
  <si>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</si>
  <si>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</si>
  <si>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</si>
  <si>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</si>
  <si>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</si>
  <si>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</si>
  <si>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</si>
  <si>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</si>
  <si>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</si>
  <si>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</si>
  <si>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</si>
  <si>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</si>
  <si>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</si>
  <si>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</si>
  <si>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</si>
  <si>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</si>
  <si>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</si>
  <si>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</si>
  <si>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</si>
  <si>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</si>
  <si>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</si>
  <si>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</si>
  <si>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</si>
  <si>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</si>
  <si>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</si>
  <si>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</si>
  <si>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</si>
  <si>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</si>
  <si>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</si>
  <si>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</si>
  <si>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</si>
  <si>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</si>
  <si>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</si>
  <si>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</si>
  <si>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</si>
  <si>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</si>
  <si>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</si>
  <si>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</si>
  <si>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</si>
  <si>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</si>
  <si>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</si>
  <si>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</si>
  <si>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</si>
  <si>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</si>
  <si>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</si>
  <si>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</si>
  <si>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</si>
  <si>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</si>
  <si>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</si>
  <si>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</si>
  <si>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</si>
  <si>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</si>
  <si>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</si>
  <si>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</si>
  <si>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</si>
  <si>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</si>
  <si>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</si>
  <si>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</si>
  <si>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</si>
  <si>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</si>
  <si>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</si>
  <si>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</si>
  <si>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</si>
  <si>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</si>
  <si>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</si>
  <si>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</si>
  <si>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</si>
  <si>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</si>
  <si>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</si>
  <si>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</si>
  <si>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</si>
  <si>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</si>
  <si>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</si>
  <si>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</si>
  <si>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</si>
  <si>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</si>
  <si>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</si>
  <si>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</si>
  <si>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</si>
  <si>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</si>
  <si>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</si>
  <si>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</si>
  <si>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</si>
  <si>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</si>
  <si>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</si>
  <si>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</si>
  <si>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</si>
  <si>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</si>
  <si>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</si>
  <si>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</si>
  <si>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</si>
  <si>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</si>
  <si>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</si>
  <si>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</si>
  <si>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</si>
  <si>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</si>
  <si>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</si>
  <si>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</si>
  <si>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</si>
  <si>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</si>
  <si>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</si>
  <si>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</si>
  <si>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</si>
  <si>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</si>
  <si>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</si>
  <si>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</si>
  <si>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</si>
  <si>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</si>
  <si>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</si>
  <si>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</si>
  <si>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</si>
  <si>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</si>
  <si>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</si>
  <si>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</si>
  <si>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</si>
  <si>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</si>
  <si>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</si>
  <si>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</si>
  <si>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</si>
  <si>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</si>
  <si>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</si>
  <si>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</si>
  <si>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</si>
  <si>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</si>
  <si>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</si>
  <si>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</si>
  <si>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</si>
  <si>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</si>
  <si>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</si>
  <si>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</si>
  <si>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</si>
  <si>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</si>
  <si>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</si>
  <si>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</si>
  <si>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</si>
  <si>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</si>
  <si>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</si>
  <si>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</si>
  <si>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</si>
  <si>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</si>
  <si>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</si>
  <si>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</si>
  <si>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</si>
  <si>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</si>
  <si>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</si>
  <si>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</si>
  <si>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</si>
  <si>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</si>
  <si>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</si>
  <si>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</si>
  <si>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</si>
  <si>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</si>
  <si>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</si>
  <si>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</si>
  <si>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</si>
  <si>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</si>
  <si>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</si>
  <si>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</si>
  <si>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</si>
  <si>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</si>
  <si>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</si>
  <si>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</si>
  <si>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</si>
  <si>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</si>
  <si>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</si>
  <si>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</si>
  <si>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</si>
  <si>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</si>
  <si>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</si>
  <si>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</si>
  <si>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</si>
  <si>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</si>
  <si>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</si>
  <si>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</si>
  <si>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</si>
  <si>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</si>
  <si>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</si>
  <si>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</si>
  <si>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</si>
  <si>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</si>
  <si>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</si>
  <si>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</si>
  <si>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</si>
  <si>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</si>
  <si>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</si>
  <si>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</si>
  <si>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</si>
  <si>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</si>
  <si>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</si>
  <si>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</si>
  <si>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</si>
  <si>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</si>
  <si>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</si>
  <si>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</si>
  <si>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</si>
  <si>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</si>
  <si>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</si>
  <si>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</si>
  <si>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</si>
  <si>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</si>
  <si>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</si>
  <si>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</si>
  <si>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</si>
  <si>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</si>
  <si>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</si>
  <si>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</si>
  <si>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</si>
  <si>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</si>
  <si>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</si>
  <si>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</si>
  <si>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</si>
  <si>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</si>
  <si>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</si>
  <si>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</si>
  <si>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</si>
  <si>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</si>
  <si>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</si>
  <si>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</si>
  <si>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</si>
  <si>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</si>
  <si>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</si>
  <si>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</si>
  <si>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</si>
  <si>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</si>
  <si>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</si>
  <si>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</si>
  <si>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</si>
  <si>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</si>
  <si>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</si>
  <si>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</si>
  <si>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</si>
  <si>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</si>
  <si>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</si>
  <si>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</si>
  <si>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</si>
  <si>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</si>
  <si>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</si>
  <si>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</si>
  <si>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</si>
  <si>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</si>
  <si>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</si>
  <si>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</si>
  <si>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</si>
  <si>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</si>
  <si>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</si>
  <si>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</si>
  <si>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</si>
  <si>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</si>
  <si>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</si>
  <si>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</si>
  <si>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</si>
  <si>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</si>
  <si>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</si>
  <si>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</si>
  <si>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</si>
  <si>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</si>
  <si>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</si>
  <si>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</si>
  <si>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</si>
  <si>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</si>
  <si>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</si>
  <si>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</si>
  <si>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</si>
  <si>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</si>
  <si>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</si>
  <si>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</si>
  <si>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</si>
  <si>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</si>
  <si>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</si>
  <si>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</si>
  <si>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</si>
  <si>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</si>
  <si>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</si>
  <si>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</si>
  <si>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</si>
  <si>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</si>
  <si>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</si>
  <si>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</si>
  <si>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</si>
  <si>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</si>
  <si>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</si>
  <si>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</si>
  <si>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</si>
  <si>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</si>
  <si>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</si>
  <si>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</si>
  <si>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</si>
  <si>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</si>
  <si>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</si>
  <si>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</si>
  <si>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</si>
  <si>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</si>
  <si>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</si>
  <si>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</si>
  <si>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</si>
  <si>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</si>
  <si>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</si>
  <si>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</si>
  <si>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</si>
  <si>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</si>
  <si>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</si>
  <si>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</si>
  <si>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</si>
  <si>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</si>
  <si>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</si>
  <si>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</si>
  <si>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</si>
  <si>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</si>
  <si>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</si>
  <si>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</si>
  <si>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</si>
  <si>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</si>
  <si>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</si>
  <si>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</si>
  <si>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</si>
  <si>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</si>
  <si>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</si>
  <si>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</si>
  <si>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</si>
  <si>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</si>
  <si>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</si>
  <si>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</si>
  <si>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</si>
  <si>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</si>
  <si>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</si>
  <si>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</si>
  <si>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</si>
  <si>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</si>
  <si>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</si>
  <si>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</si>
  <si>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</si>
  <si>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</si>
  <si>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</si>
  <si>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</si>
  <si>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</si>
  <si>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</si>
  <si>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</si>
  <si>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</si>
  <si>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</si>
  <si>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</si>
  <si>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</si>
  <si>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</si>
  <si>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</si>
  <si>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</si>
  <si>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</si>
  <si>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</si>
  <si>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</si>
  <si>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</si>
  <si>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</si>
  <si>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</si>
  <si>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</si>
  <si>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</si>
  <si>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</si>
  <si>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</si>
  <si>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</si>
  <si>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</si>
  <si>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</si>
  <si>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</si>
  <si>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</si>
  <si>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</si>
  <si>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</si>
  <si>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</si>
  <si>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</si>
  <si>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</si>
  <si>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</si>
  <si>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</si>
  <si>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</si>
  <si>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</si>
  <si>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</si>
  <si>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</si>
  <si>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</si>
  <si>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</si>
  <si>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</si>
  <si>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</si>
  <si>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</si>
  <si>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</si>
  <si>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</si>
  <si>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</si>
  <si>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</si>
  <si>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</si>
  <si>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</si>
  <si>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</si>
  <si>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</si>
  <si>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</si>
  <si>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</si>
  <si>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</si>
  <si>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</si>
  <si>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</si>
  <si>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</si>
  <si>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</si>
  <si>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</si>
  <si>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</si>
  <si>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</si>
  <si>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</si>
  <si>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</si>
  <si>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</si>
  <si>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</si>
  <si>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</si>
  <si>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</si>
  <si>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</si>
  <si>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</si>
  <si>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</si>
  <si>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</si>
  <si>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</si>
  <si>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</si>
  <si>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</si>
  <si>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</si>
  <si>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</si>
  <si>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</si>
  <si>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</si>
  <si>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</si>
  <si>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</si>
  <si>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</si>
  <si>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</si>
  <si>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</si>
  <si>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</si>
  <si>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</si>
  <si>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</si>
  <si>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</si>
  <si>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</si>
  <si>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</si>
  <si>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</si>
  <si>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</si>
  <si>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</si>
  <si>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</si>
  <si>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</si>
  <si>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</si>
  <si>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</si>
  <si>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</si>
  <si>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</si>
  <si>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</si>
  <si>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</si>
  <si>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</si>
  <si>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</si>
  <si>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</si>
  <si>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</si>
  <si>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</si>
  <si>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</si>
  <si>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</si>
  <si>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</si>
  <si>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</si>
  <si>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</si>
  <si>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</si>
  <si>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</si>
  <si>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</si>
  <si>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</si>
  <si>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</si>
  <si>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</si>
  <si>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</si>
  <si>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</si>
  <si>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</si>
  <si>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</si>
  <si>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</si>
  <si>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</si>
  <si>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</si>
  <si>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</si>
  <si>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</si>
  <si>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</si>
  <si>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</si>
  <si>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</si>
  <si>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</si>
  <si>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</si>
  <si>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</si>
  <si>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</si>
  <si>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</si>
  <si>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</si>
  <si>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</si>
  <si>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</si>
  <si>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</si>
  <si>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</si>
  <si>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</si>
  <si>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</si>
  <si>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</si>
  <si>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</si>
  <si>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</si>
  <si>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</si>
  <si>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</si>
  <si>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</si>
  <si>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</si>
  <si>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</si>
  <si>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</si>
  <si>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</si>
  <si>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</si>
  <si>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</si>
  <si>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</si>
  <si>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</si>
  <si>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</si>
  <si>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</si>
  <si>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</si>
  <si>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</si>
  <si>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</si>
  <si>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</si>
  <si>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</si>
  <si>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</si>
  <si>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</si>
  <si>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</si>
  <si>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</si>
  <si>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</si>
  <si>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</si>
  <si>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</si>
  <si>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</si>
  <si>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</si>
  <si>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</si>
  <si>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</si>
  <si>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</si>
  <si>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</si>
  <si>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</si>
  <si>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</si>
  <si>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</si>
  <si>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</si>
  <si>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</si>
  <si>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</si>
  <si>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</si>
  <si>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</si>
  <si>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</si>
  <si>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</si>
  <si>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</si>
  <si>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</si>
  <si>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</si>
  <si>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</si>
  <si>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</si>
  <si>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</si>
  <si>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</si>
  <si>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</si>
  <si>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</si>
  <si>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</si>
  <si>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</si>
  <si>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</si>
  <si>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</si>
  <si>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</si>
  <si>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</si>
  <si>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</si>
  <si>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</si>
  <si>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</si>
  <si>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</si>
  <si>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</si>
  <si>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</si>
  <si>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</si>
  <si>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</si>
  <si>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</si>
  <si>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</si>
  <si>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</si>
  <si>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</si>
  <si>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</si>
  <si>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</si>
  <si>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</si>
  <si>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</si>
  <si>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</si>
  <si>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</si>
  <si>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</si>
  <si>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</si>
  <si>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</si>
  <si>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</si>
  <si>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</si>
  <si>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</si>
  <si>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</si>
  <si>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</si>
  <si>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</si>
  <si>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</si>
  <si>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</si>
  <si>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</si>
  <si>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</si>
  <si>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</si>
  <si>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</si>
  <si>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</si>
  <si>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</si>
  <si>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</si>
  <si>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</si>
  <si>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</si>
  <si>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</si>
  <si>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</si>
  <si>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</si>
  <si>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</si>
  <si>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</si>
  <si>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</si>
  <si>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</si>
  <si>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</si>
  <si>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</si>
  <si>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</si>
  <si>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</si>
  <si>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</si>
  <si>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</si>
  <si>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</si>
  <si>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</si>
  <si>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</si>
  <si>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</si>
  <si>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</si>
  <si>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</si>
  <si>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</si>
  <si>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</si>
  <si>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</si>
  <si>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</si>
  <si>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</si>
  <si>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</si>
  <si>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</si>
  <si>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</si>
  <si>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</si>
  <si>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</si>
  <si>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</si>
  <si>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</si>
  <si>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</si>
  <si>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</si>
  <si>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</si>
  <si>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</si>
  <si>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</si>
  <si>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</si>
  <si>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</si>
  <si>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</si>
  <si>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</si>
  <si>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</si>
  <si>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</si>
  <si>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</si>
  <si>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</si>
  <si>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</si>
  <si>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</si>
  <si>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</si>
  <si>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</si>
  <si>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</si>
  <si>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</si>
  <si>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</si>
  <si>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</si>
  <si>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</si>
  <si>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</si>
  <si>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</si>
  <si>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</si>
  <si>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</si>
  <si>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</si>
  <si>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</si>
  <si>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</si>
  <si>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</si>
  <si>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</si>
  <si>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</si>
  <si>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</si>
  <si>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</si>
  <si>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</si>
  <si>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</si>
  <si>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</si>
  <si>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</si>
  <si>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</si>
  <si>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</si>
  <si>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</si>
  <si>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</si>
  <si>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</si>
  <si>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</si>
  <si>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</si>
  <si>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</si>
  <si>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</si>
  <si>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</si>
  <si>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</si>
  <si>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</si>
  <si>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</si>
  <si>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</si>
  <si>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</si>
  <si>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</si>
  <si>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</si>
  <si>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</si>
  <si>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</si>
  <si>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</si>
  <si>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</si>
  <si>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</si>
  <si>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</si>
  <si>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</si>
  <si>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</si>
  <si>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</si>
  <si>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</si>
  <si>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</si>
  <si>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</si>
  <si>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</si>
  <si>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</si>
  <si>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</si>
  <si>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</si>
  <si>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</si>
  <si>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</si>
  <si>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</si>
  <si>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</si>
  <si>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</si>
  <si>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</si>
  <si>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</si>
  <si>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</si>
  <si>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</si>
  <si>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</si>
  <si>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</si>
  <si>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</si>
  <si>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</si>
  <si>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</si>
  <si>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</si>
  <si>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</si>
  <si>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</si>
  <si>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</si>
  <si>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</si>
  <si>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</si>
  <si>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</si>
  <si>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</si>
  <si>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</si>
  <si>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</si>
  <si>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</si>
  <si>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</si>
  <si>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</si>
  <si>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</si>
  <si>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</si>
  <si>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</si>
  <si>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</si>
  <si>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</si>
  <si>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</si>
  <si>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</si>
  <si>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</si>
  <si>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</si>
  <si>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</si>
  <si>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</si>
  <si>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</si>
  <si>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</si>
  <si>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</si>
  <si>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</si>
  <si>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</si>
  <si>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</si>
  <si>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</si>
  <si>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</si>
  <si>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</si>
  <si>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</si>
  <si>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</si>
  <si>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</si>
  <si>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</si>
  <si>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</si>
  <si>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</si>
  <si>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</si>
  <si>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</si>
  <si>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</si>
  <si>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</si>
  <si>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</si>
  <si>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</si>
  <si>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</si>
  <si>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</si>
  <si>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</si>
  <si>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</si>
  <si>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</si>
  <si>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</si>
  <si>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</si>
  <si>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</si>
  <si>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</si>
  <si>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</si>
  <si>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</si>
  <si>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</si>
  <si>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</si>
  <si>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</si>
  <si>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</si>
  <si>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</si>
  <si>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</si>
  <si>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</si>
  <si>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</si>
  <si>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</si>
  <si>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</si>
  <si>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</si>
  <si>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</si>
  <si>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</si>
  <si>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</si>
  <si>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</si>
  <si>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</si>
  <si>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</si>
  <si>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</si>
  <si>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</si>
  <si>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</si>
  <si>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</si>
  <si>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</si>
  <si>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</si>
  <si>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</si>
  <si>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</si>
  <si>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</si>
  <si>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</si>
  <si>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</si>
  <si>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</si>
  <si>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</si>
  <si>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</si>
  <si>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</si>
  <si>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</si>
  <si>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</si>
  <si>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</si>
  <si>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</si>
  <si>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</si>
  <si>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</si>
  <si>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</si>
  <si>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</si>
  <si>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</si>
  <si>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</si>
  <si>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</si>
  <si>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</si>
  <si>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</si>
  <si>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</si>
  <si>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</si>
  <si>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</si>
  <si>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</si>
  <si>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</si>
  <si>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</si>
  <si>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</si>
  <si>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</si>
  <si>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</si>
  <si>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</si>
  <si>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</si>
  <si>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</si>
  <si>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</si>
  <si>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</si>
  <si>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</si>
  <si>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</si>
  <si>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</si>
  <si>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</si>
  <si>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</si>
  <si>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</si>
  <si>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</si>
  <si>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</si>
  <si>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</si>
  <si>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</si>
  <si>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</si>
  <si>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</si>
  <si>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</si>
  <si>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</si>
  <si>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</si>
  <si>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</si>
  <si>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</si>
  <si>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</si>
  <si>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</si>
  <si>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</si>
  <si>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</si>
  <si>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</si>
  <si>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</si>
  <si>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</si>
  <si>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</si>
  <si>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</si>
  <si>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</si>
  <si>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</si>
  <si>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</si>
  <si>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</si>
  <si>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</si>
  <si>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</si>
  <si>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</si>
  <si>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</si>
  <si>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</si>
  <si>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</si>
  <si>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</si>
  <si>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</si>
  <si>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</si>
  <si>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</si>
  <si>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</si>
  <si>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</si>
  <si>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</si>
  <si>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</si>
  <si>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</si>
  <si>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</si>
  <si>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</si>
  <si>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</si>
  <si>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</si>
  <si>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</si>
  <si>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</si>
  <si>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</si>
  <si>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</si>
  <si>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</si>
  <si>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</si>
  <si>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</si>
  <si>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</si>
  <si>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</si>
  <si>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</si>
  <si>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</si>
  <si>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</si>
  <si>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</si>
  <si>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</si>
  <si>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</si>
  <si>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</si>
  <si>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</si>
  <si>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</si>
  <si>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</si>
  <si>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</si>
  <si>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</si>
  <si>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</si>
  <si>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</si>
  <si>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</si>
  <si>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</si>
  <si>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</si>
  <si>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</si>
  <si>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</si>
  <si>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</si>
  <si>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</si>
  <si>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</si>
  <si>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</si>
  <si>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</si>
  <si>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</si>
  <si>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</si>
  <si>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</si>
  <si>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</si>
  <si>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</si>
  <si>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</si>
  <si>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</si>
  <si>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</si>
  <si>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</si>
  <si>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</si>
  <si>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</si>
  <si>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</si>
  <si>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</si>
  <si>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</si>
  <si>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</si>
  <si>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</si>
  <si>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</si>
  <si>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</si>
  <si>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</si>
  <si>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</si>
  <si>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</si>
  <si>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</si>
  <si>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</si>
  <si>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</si>
  <si>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</si>
  <si>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</si>
  <si>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</si>
  <si>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</si>
  <si>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</si>
  <si>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</si>
  <si>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</si>
  <si>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</si>
  <si>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</si>
  <si>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</si>
  <si>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</si>
  <si>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</si>
  <si>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</si>
  <si>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</si>
  <si>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</si>
  <si>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</si>
  <si>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</si>
  <si>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</si>
  <si>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</si>
  <si>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</si>
  <si>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</si>
  <si>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</si>
  <si>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</si>
  <si>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</si>
  <si>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</si>
  <si>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</si>
  <si>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</si>
  <si>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</si>
  <si>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</si>
  <si>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</si>
  <si>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</si>
  <si>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</si>
  <si>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</si>
  <si>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</si>
  <si>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</si>
  <si>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</si>
  <si>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</si>
  <si>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</si>
  <si>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</si>
  <si>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</si>
  <si>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</si>
  <si>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</si>
  <si>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</si>
  <si>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</si>
  <si>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</si>
  <si>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</si>
  <si>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</si>
  <si>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</si>
  <si>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</si>
  <si>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</si>
  <si>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</si>
  <si>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</si>
  <si>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</si>
  <si>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</si>
  <si>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</si>
  <si>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</si>
  <si>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</si>
  <si>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</si>
  <si>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</si>
  <si>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</si>
  <si>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</si>
  <si>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</si>
  <si>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</si>
  <si>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</si>
  <si>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</si>
  <si>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</si>
  <si>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</si>
  <si>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</si>
  <si>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</si>
  <si>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</si>
  <si>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</si>
  <si>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</si>
  <si>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</si>
  <si>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</si>
  <si>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</si>
  <si>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</si>
  <si>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</si>
  <si>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</si>
  <si>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</si>
  <si>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</si>
  <si>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</si>
  <si>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</si>
  <si>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</si>
  <si>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</si>
  <si>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</si>
  <si>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</si>
  <si>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</si>
  <si>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</si>
  <si>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</si>
  <si>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</si>
  <si>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</si>
  <si>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</si>
  <si>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</si>
  <si>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</si>
  <si>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</si>
  <si>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</si>
  <si>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</si>
  <si>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</si>
  <si>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</si>
  <si>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</si>
  <si>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</si>
  <si>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</si>
  <si>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</si>
  <si>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</si>
  <si>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</si>
  <si>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</si>
  <si>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</si>
  <si>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</si>
  <si>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</si>
  <si>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</si>
  <si>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</si>
  <si>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</si>
  <si>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</si>
  <si>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</si>
  <si>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</si>
  <si>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</si>
  <si>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</si>
  <si>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</si>
  <si>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</si>
  <si>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</si>
  <si>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</si>
  <si>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</si>
  <si>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</si>
  <si>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</si>
  <si>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</si>
  <si>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</si>
  <si>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</si>
  <si>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</si>
  <si>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</si>
  <si>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</si>
  <si>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</si>
  <si>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</si>
  <si>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</si>
  <si>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</si>
  <si>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</si>
  <si>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</si>
  <si>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</si>
  <si>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</si>
  <si>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</si>
  <si>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</si>
  <si>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</si>
  <si>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</si>
  <si>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</si>
  <si>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</si>
  <si>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</si>
  <si>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</si>
  <si>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</si>
  <si>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</si>
  <si>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</si>
  <si>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</si>
  <si>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</si>
  <si>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</si>
  <si>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</si>
  <si>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</si>
  <si>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</si>
  <si>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</si>
  <si>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</si>
  <si>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</si>
  <si>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</si>
  <si>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</si>
  <si>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</si>
  <si>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</si>
  <si>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</si>
  <si>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</si>
  <si>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</si>
  <si>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</si>
  <si>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</si>
  <si>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</si>
  <si>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</si>
  <si>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</si>
  <si>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</si>
  <si>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</si>
  <si>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</si>
  <si>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</si>
  <si>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</si>
  <si>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</si>
  <si>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</si>
  <si>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</si>
  <si>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</si>
  <si>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</si>
  <si>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</si>
  <si>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</si>
  <si>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</si>
  <si>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</si>
  <si>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</si>
  <si>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</si>
  <si>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</si>
  <si>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</si>
  <si>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</si>
  <si>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</si>
  <si>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</si>
  <si>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</si>
  <si>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</si>
  <si>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</si>
  <si>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</si>
  <si>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</si>
  <si>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</si>
  <si>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</si>
  <si>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</si>
  <si>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</si>
  <si>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</si>
  <si>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</si>
  <si>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</si>
  <si>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</si>
  <si>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</si>
  <si>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</si>
  <si>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</si>
  <si>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</si>
  <si>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</si>
  <si>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</si>
  <si>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</si>
  <si>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</si>
  <si>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</si>
  <si>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</si>
  <si>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</si>
  <si>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</si>
  <si>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</si>
  <si>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</si>
  <si>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</si>
  <si>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</si>
  <si>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</si>
  <si>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</si>
  <si>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</si>
  <si>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</si>
  <si>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</si>
  <si>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</si>
  <si>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</si>
  <si>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</si>
  <si>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</si>
  <si>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</si>
  <si>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</si>
  <si>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</si>
  <si>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</si>
  <si>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</si>
  <si>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</si>
  <si>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</si>
  <si>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</si>
  <si>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</si>
  <si>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</si>
  <si>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</si>
  <si>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</si>
  <si>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</si>
  <si>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</si>
  <si>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</si>
  <si>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</si>
  <si>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</si>
  <si>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</si>
  <si>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</si>
  <si>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</si>
  <si>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</si>
  <si>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</si>
  <si>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</si>
  <si>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</si>
  <si>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</si>
  <si>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</si>
  <si>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</si>
  <si>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</si>
  <si>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</si>
  <si>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</si>
  <si>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</si>
  <si>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</si>
  <si>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</si>
  <si>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</si>
  <si>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</si>
  <si>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</si>
  <si>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</si>
  <si>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</si>
  <si>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</si>
  <si>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</si>
  <si>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</si>
  <si>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</si>
  <si>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</si>
  <si>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</si>
  <si>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</si>
  <si>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</si>
  <si>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</si>
  <si>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</si>
  <si>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</si>
  <si>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</si>
  <si>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</si>
  <si>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</si>
  <si>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</si>
  <si>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</si>
  <si>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</si>
  <si>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</si>
  <si>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</si>
  <si>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</si>
  <si>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</si>
  <si>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</si>
  <si>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</si>
  <si>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</si>
  <si>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</si>
  <si>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</si>
  <si>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</si>
  <si>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</si>
  <si>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</si>
  <si>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</si>
  <si>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</si>
  <si>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</si>
  <si>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</si>
  <si>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</si>
  <si>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</si>
  <si>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</si>
  <si>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</si>
  <si>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</si>
  <si>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</si>
  <si>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</si>
  <si>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</si>
  <si>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</si>
  <si>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</si>
  <si>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</si>
  <si>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</si>
  <si>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</si>
  <si>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</si>
  <si>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</si>
  <si>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</si>
  <si>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</si>
  <si>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</si>
  <si>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</si>
  <si>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</si>
  <si>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</si>
  <si>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</si>
  <si>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</si>
  <si>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</si>
  <si>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</si>
  <si>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</si>
  <si>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</si>
  <si>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</si>
  <si>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</si>
  <si>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</si>
  <si>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</si>
  <si>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</si>
  <si>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</si>
  <si>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</si>
  <si>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</si>
  <si>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</si>
  <si>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</si>
  <si>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</si>
  <si>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</si>
  <si>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</si>
  <si>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</si>
  <si>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</si>
  <si>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</si>
  <si>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</si>
  <si>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</si>
  <si>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</si>
  <si>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</si>
  <si>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</si>
  <si>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</si>
  <si>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</si>
  <si>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</si>
  <si>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</si>
  <si>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</si>
  <si>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</si>
  <si>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</si>
  <si>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</si>
  <si>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</si>
  <si>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</si>
  <si>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</si>
  <si>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</si>
  <si>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</si>
  <si>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</si>
  <si>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</si>
  <si>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</si>
  <si>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</si>
  <si>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</si>
  <si>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</si>
  <si>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</si>
  <si>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</si>
  <si>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</si>
  <si>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</si>
  <si>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</si>
  <si>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</si>
  <si>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</si>
  <si>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</si>
  <si>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</si>
  <si>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</si>
  <si>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</si>
  <si>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</si>
  <si>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</si>
  <si>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</si>
  <si>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</si>
  <si>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</si>
  <si>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</si>
  <si>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</si>
  <si>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</si>
  <si>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</si>
  <si>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</si>
  <si>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</si>
  <si>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</si>
  <si>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</si>
  <si>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</si>
  <si>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</si>
  <si>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</si>
  <si>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</si>
  <si>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</si>
  <si>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</si>
  <si>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</si>
  <si>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</si>
  <si>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</si>
  <si>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</si>
  <si>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</si>
  <si>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</si>
  <si>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</si>
  <si>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</si>
  <si>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</si>
  <si>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</si>
  <si>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</si>
  <si>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</si>
  <si>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</si>
  <si>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</si>
  <si>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</si>
  <si>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</si>
  <si>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</si>
  <si>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</si>
  <si>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</si>
  <si>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</si>
  <si>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</si>
  <si>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</si>
  <si>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</si>
  <si>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</si>
  <si>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</si>
  <si>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</si>
  <si>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</si>
  <si>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</si>
  <si>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</si>
  <si>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</si>
  <si>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</si>
  <si>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</si>
  <si>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</si>
  <si>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</si>
  <si>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</si>
  <si>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</si>
  <si>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</si>
  <si>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</si>
  <si>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</si>
  <si>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</si>
  <si>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</si>
  <si>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</si>
  <si>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</si>
  <si>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</si>
  <si>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</si>
  <si>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</si>
  <si>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</si>
  <si>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</si>
  <si>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</si>
  <si>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</si>
  <si>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</si>
  <si>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</si>
  <si>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</si>
  <si>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</si>
  <si>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</si>
  <si>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</si>
  <si>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</si>
  <si>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</si>
  <si>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</si>
  <si>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</si>
  <si>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</si>
  <si>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</si>
  <si>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</si>
  <si>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</si>
  <si>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</si>
  <si>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</si>
  <si>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</si>
  <si>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</si>
  <si>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</si>
  <si>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</si>
  <si>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</si>
  <si>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</si>
  <si>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</si>
  <si>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</si>
  <si>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</si>
  <si>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</si>
  <si>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</si>
  <si>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</si>
  <si>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</si>
  <si>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</si>
  <si>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</si>
  <si>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</si>
  <si>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</si>
  <si>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</si>
  <si>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</si>
  <si>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</si>
  <si>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</si>
  <si>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</si>
  <si>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</si>
  <si>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</si>
  <si>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</si>
  <si>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</si>
  <si>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</si>
  <si>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</si>
  <si>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</si>
  <si>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</si>
  <si>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</si>
  <si>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</si>
  <si>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</si>
  <si>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</si>
  <si>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</si>
  <si>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</si>
  <si>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</si>
  <si>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</si>
  <si>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</si>
  <si>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</si>
  <si>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</si>
  <si>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</si>
  <si>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</si>
  <si>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</si>
  <si>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</si>
  <si>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</si>
  <si>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</si>
  <si>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</si>
  <si>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</si>
  <si>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</si>
  <si>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</si>
  <si>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</si>
  <si>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</si>
  <si>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</si>
  <si>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</si>
  <si>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</si>
  <si>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</si>
  <si>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</si>
  <si>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</si>
  <si>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</si>
  <si>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</si>
  <si>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</si>
  <si>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</si>
  <si>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</si>
  <si>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</si>
  <si>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</si>
  <si>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</si>
  <si>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</si>
  <si>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</si>
  <si>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</si>
  <si>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</si>
  <si>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</si>
  <si>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</si>
  <si>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</si>
  <si>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</si>
  <si>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</si>
  <si>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</si>
  <si>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</si>
  <si>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</si>
  <si>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</si>
  <si>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</si>
  <si>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</si>
  <si>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</si>
  <si>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</si>
  <si>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</si>
  <si>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</si>
  <si>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</si>
  <si>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</si>
  <si>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</si>
  <si>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</si>
  <si>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</si>
  <si>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</si>
  <si>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</si>
  <si>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</si>
  <si>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</si>
  <si>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</si>
  <si>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</si>
  <si>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</si>
  <si>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</si>
  <si>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</si>
  <si>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</si>
  <si>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</si>
  <si>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</si>
  <si>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</si>
  <si>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</si>
  <si>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</si>
  <si>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</si>
  <si>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</si>
  <si>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</si>
  <si>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</si>
  <si>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</si>
  <si>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</si>
  <si>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</si>
  <si>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</si>
  <si>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</si>
  <si>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</si>
  <si>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</si>
  <si>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</si>
  <si>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</si>
  <si>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</si>
  <si>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</si>
  <si>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</si>
  <si>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</si>
  <si>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</si>
  <si>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</si>
  <si>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</si>
  <si>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</si>
  <si>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</si>
  <si>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</si>
  <si>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</si>
  <si>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</si>
  <si>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</si>
  <si>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</si>
  <si>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</si>
  <si>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</si>
  <si>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</si>
  <si>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</si>
  <si>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</si>
  <si>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</si>
  <si>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</si>
  <si>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</si>
  <si>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</si>
  <si>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</si>
  <si>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</si>
  <si>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</si>
  <si>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</si>
  <si>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</si>
  <si>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</si>
  <si>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</si>
  <si>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</si>
  <si>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</si>
  <si>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</si>
  <si>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</si>
  <si>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</si>
  <si>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</si>
  <si>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</si>
  <si>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</si>
  <si>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</si>
  <si>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</si>
  <si>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</si>
  <si>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</si>
  <si>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</si>
  <si>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</si>
  <si>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</si>
  <si>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</si>
  <si>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</si>
  <si>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</si>
  <si>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</si>
  <si>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</si>
  <si>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</si>
  <si>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</si>
  <si>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</si>
  <si>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</si>
  <si>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</si>
  <si>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</si>
  <si>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</si>
  <si>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</si>
  <si>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</si>
  <si>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</si>
  <si>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</si>
  <si>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</si>
  <si>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</si>
  <si>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</si>
  <si>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</si>
  <si>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</si>
  <si>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</si>
  <si>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</si>
  <si>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</si>
  <si>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</si>
  <si>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</si>
  <si>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</si>
  <si>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</si>
  <si>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</si>
  <si>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</si>
  <si>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</si>
  <si>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</si>
  <si>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</si>
  <si>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</si>
  <si>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</si>
  <si>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</si>
  <si>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</si>
  <si>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</si>
  <si>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</si>
  <si>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</si>
  <si>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</si>
  <si>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</si>
  <si>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</si>
  <si>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</si>
  <si>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</si>
  <si>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</si>
  <si>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</si>
  <si>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</si>
  <si>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</si>
  <si>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</si>
  <si>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</si>
  <si>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</si>
  <si>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</si>
  <si>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</si>
  <si>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</si>
  <si>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</si>
  <si>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</si>
  <si>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</si>
  <si>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</si>
  <si>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</si>
  <si>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</si>
  <si>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</si>
  <si>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</si>
  <si>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</si>
  <si>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</si>
  <si>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</si>
  <si>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</si>
  <si>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</si>
  <si>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</si>
  <si>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</si>
  <si>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</si>
  <si>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</si>
  <si>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</si>
  <si>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</si>
  <si>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</si>
  <si>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</si>
  <si>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</si>
  <si>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</si>
  <si>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</si>
  <si>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</si>
  <si>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</si>
  <si>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</si>
  <si>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</si>
  <si>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</si>
  <si>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</si>
  <si>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</si>
  <si>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</si>
  <si>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</si>
  <si>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</si>
  <si>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</si>
  <si>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</si>
  <si>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</si>
  <si>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</si>
  <si>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</si>
  <si>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</si>
  <si>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</si>
  <si>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</si>
  <si>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</si>
  <si>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</si>
  <si>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</si>
  <si>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</si>
  <si>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</si>
  <si>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</si>
  <si>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</si>
  <si>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</si>
  <si>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</si>
  <si>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</si>
  <si>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</si>
  <si>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</si>
  <si>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</si>
  <si>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</si>
  <si>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</si>
  <si>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</si>
  <si>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</si>
  <si>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</si>
  <si>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</si>
  <si>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</si>
  <si>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</si>
  <si>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</si>
  <si>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</si>
  <si>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</si>
  <si>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</si>
  <si>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</si>
  <si>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</si>
  <si>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</si>
  <si>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</si>
  <si>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</si>
  <si>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</si>
  <si>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</si>
  <si>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</si>
  <si>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</si>
  <si>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</si>
  <si>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</si>
  <si>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</si>
  <si>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</si>
  <si>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</si>
  <si>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</si>
  <si>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</si>
  <si>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</si>
  <si>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</si>
  <si>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</si>
  <si>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</si>
  <si>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</si>
  <si>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</si>
  <si>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</si>
  <si>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</si>
  <si>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</si>
  <si>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</si>
  <si>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</si>
  <si>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</si>
  <si>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</si>
  <si>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</si>
  <si>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</si>
  <si>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</si>
  <si>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</si>
  <si>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</si>
  <si>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</si>
  <si>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</si>
  <si>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</si>
  <si>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</si>
  <si>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</si>
  <si>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</si>
  <si>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</si>
  <si>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</si>
  <si>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</si>
  <si>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</si>
  <si>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</si>
  <si>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</si>
  <si>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</si>
  <si>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</si>
  <si>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</si>
  <si>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</si>
  <si>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</si>
  <si>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</si>
  <si>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</si>
  <si>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</si>
  <si>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</si>
  <si>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</si>
  <si>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</si>
  <si>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</si>
  <si>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</si>
  <si>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</si>
  <si>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</si>
  <si>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</si>
  <si>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</si>
  <si>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</si>
  <si>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</si>
  <si>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</si>
  <si>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</si>
  <si>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</si>
  <si>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</si>
  <si>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</si>
  <si>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</si>
  <si>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</si>
  <si>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</si>
  <si>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</si>
  <si>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</si>
  <si>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</si>
  <si>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</si>
  <si>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</si>
  <si>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</si>
  <si>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</si>
  <si>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</si>
  <si>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</si>
  <si>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</si>
  <si>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</si>
  <si>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</si>
  <si>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</si>
  <si>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</si>
  <si>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</si>
  <si>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</si>
  <si>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</si>
  <si>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</si>
  <si>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</si>
  <si>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</si>
  <si>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</si>
  <si>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</si>
  <si>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</si>
  <si>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</si>
  <si>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</si>
  <si>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</si>
  <si>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</si>
  <si>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</si>
  <si>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</si>
  <si>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</si>
  <si>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</si>
  <si>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</si>
  <si>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</si>
  <si>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</si>
  <si>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</si>
  <si>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</si>
  <si>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</si>
  <si>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</si>
  <si>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</si>
  <si>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</si>
  <si>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</si>
  <si>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</si>
  <si>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</si>
  <si>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</si>
  <si>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</si>
  <si>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</si>
  <si>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</si>
  <si>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</si>
  <si>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</si>
  <si>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</si>
  <si>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</si>
  <si>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</si>
  <si>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</si>
  <si>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</si>
  <si>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</si>
  <si>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</si>
  <si>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</si>
  <si>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</si>
  <si>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</si>
  <si>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</si>
  <si>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</si>
  <si>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</si>
  <si>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</si>
  <si>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</si>
  <si>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</si>
  <si>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</si>
  <si>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</si>
  <si>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</si>
  <si>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</si>
  <si>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</si>
  <si>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</si>
  <si>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</si>
  <si>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</si>
  <si>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</si>
  <si>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</si>
  <si>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</si>
  <si>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</si>
  <si>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</si>
  <si>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</si>
  <si>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</si>
  <si>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</si>
  <si>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</si>
  <si>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</si>
  <si>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</si>
  <si>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</si>
  <si>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</si>
  <si>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</si>
  <si>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</si>
  <si>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</si>
  <si>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</si>
  <si>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</si>
  <si>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</si>
  <si>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</si>
  <si>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</si>
  <si>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</si>
  <si>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</si>
  <si>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</si>
  <si>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</si>
  <si>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</si>
  <si>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</si>
  <si>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</si>
  <si>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</si>
  <si>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</si>
  <si>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</si>
  <si>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</si>
  <si>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</si>
  <si>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</si>
  <si>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</si>
  <si>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</si>
  <si>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</si>
  <si>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</si>
  <si>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</si>
  <si>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</si>
  <si>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</si>
  <si>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</si>
  <si>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</si>
  <si>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</si>
  <si>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</si>
  <si>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</si>
  <si>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</si>
  <si>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</si>
  <si>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</si>
  <si>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</si>
  <si>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</si>
  <si>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</si>
  <si>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</si>
  <si>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</si>
  <si>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</si>
  <si>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</si>
  <si>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</si>
  <si>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</si>
  <si>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</si>
  <si>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</si>
  <si>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</si>
  <si>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</si>
  <si>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</si>
  <si>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</si>
  <si>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</si>
  <si>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</si>
  <si>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</si>
  <si>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</si>
  <si>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</si>
  <si>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</si>
  <si>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</si>
  <si>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</si>
  <si>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</si>
  <si>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</si>
  <si>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</si>
  <si>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</si>
  <si>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</si>
  <si>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</si>
  <si>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</si>
  <si>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</si>
  <si>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</si>
  <si>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</si>
  <si>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</si>
  <si>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</si>
  <si>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</si>
  <si>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</si>
  <si>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</si>
  <si>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</si>
  <si>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</si>
  <si>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</si>
  <si>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</si>
  <si>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</si>
  <si>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</si>
  <si>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</si>
  <si>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</si>
  <si>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</si>
  <si>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</si>
  <si>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</si>
  <si>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</si>
  <si>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</si>
  <si>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</si>
  <si>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</si>
  <si>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</si>
  <si>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</si>
  <si>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</si>
  <si>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</si>
  <si>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</si>
  <si>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</si>
  <si>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</si>
  <si>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</si>
  <si>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</si>
  <si>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</si>
  <si>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</si>
  <si>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</si>
  <si>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</si>
  <si>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</si>
  <si>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</si>
  <si>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</si>
  <si>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</si>
  <si>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</si>
  <si>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</si>
  <si>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</si>
  <si>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</si>
  <si>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</si>
  <si>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</si>
  <si>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</si>
  <si>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</si>
  <si>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</si>
  <si>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</si>
  <si>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</si>
  <si>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</si>
  <si>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</si>
  <si>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</si>
  <si>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</si>
  <si>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</si>
  <si>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</si>
  <si>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</si>
  <si>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</si>
  <si>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</si>
  <si>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</si>
  <si>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</si>
  <si>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</si>
  <si>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</si>
  <si>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</si>
  <si>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</si>
  <si>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</si>
  <si>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</si>
  <si>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</si>
  <si>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</si>
  <si>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</si>
  <si>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</si>
  <si>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</si>
  <si>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</si>
  <si>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</si>
  <si>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</si>
  <si>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</si>
  <si>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</si>
  <si>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</si>
  <si>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</si>
  <si>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</si>
  <si>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</si>
  <si>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</si>
  <si>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</si>
  <si>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</si>
  <si>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</si>
  <si>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</si>
  <si>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</si>
  <si>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</si>
  <si>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</si>
  <si>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</si>
  <si>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</si>
  <si>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</si>
  <si>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</si>
  <si>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</si>
  <si>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</si>
  <si>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</si>
  <si>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</si>
  <si>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</si>
  <si>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</si>
  <si>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</si>
  <si>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</si>
  <si>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</si>
  <si>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</si>
  <si>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</si>
  <si>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</si>
  <si>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</si>
  <si>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</si>
  <si>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</si>
  <si>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</si>
  <si>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</si>
  <si>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</si>
  <si>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</si>
  <si>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</si>
  <si>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</si>
  <si>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</si>
  <si>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</si>
  <si>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</si>
  <si>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</si>
  <si>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</si>
  <si>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</si>
  <si>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</si>
  <si>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</si>
  <si>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</si>
  <si>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</si>
  <si>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</si>
  <si>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</si>
  <si>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</si>
  <si>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</si>
  <si>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</si>
  <si>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</si>
  <si>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</si>
  <si>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</si>
  <si>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</si>
  <si>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</si>
  <si>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</si>
  <si>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</si>
  <si>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</si>
  <si>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</si>
  <si>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</si>
  <si>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</si>
  <si>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</si>
  <si>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</si>
  <si>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</si>
  <si>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</si>
  <si>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</si>
  <si>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</si>
  <si>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</si>
  <si>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</si>
  <si>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</si>
  <si>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</si>
  <si>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</si>
  <si>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</si>
  <si>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</si>
  <si>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</si>
  <si>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</si>
  <si>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</si>
  <si>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</si>
  <si>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</si>
  <si>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</si>
  <si>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</si>
  <si>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</si>
  <si>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</si>
  <si>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</si>
  <si>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</si>
  <si>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</si>
  <si>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</si>
  <si>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</si>
  <si>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</si>
  <si>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</si>
  <si>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</si>
  <si>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</si>
  <si>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</si>
  <si>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</si>
  <si>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</si>
  <si>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</si>
  <si>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</si>
  <si>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</si>
  <si>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</si>
  <si>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</si>
  <si>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</si>
  <si>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</si>
  <si>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</si>
  <si>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</si>
  <si>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</si>
  <si>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</si>
  <si>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</si>
  <si>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</si>
  <si>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</si>
  <si>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</si>
  <si>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</si>
  <si>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</si>
  <si>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</si>
  <si>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</si>
  <si>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</si>
  <si>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</si>
  <si>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</si>
  <si>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</si>
  <si>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</si>
  <si>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</si>
  <si>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</si>
  <si>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</si>
  <si>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</si>
  <si>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</si>
  <si>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</si>
  <si>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</si>
  <si>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</si>
  <si>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</si>
  <si>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</si>
  <si>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</si>
  <si>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</si>
  <si>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</si>
  <si>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</si>
  <si>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</si>
  <si>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</si>
  <si>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</si>
  <si>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</si>
  <si>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</si>
  <si>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</si>
  <si>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</si>
  <si>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</si>
  <si>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</si>
  <si>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</si>
  <si>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</si>
  <si>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</si>
  <si>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</si>
  <si>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</si>
  <si>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</si>
  <si>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</si>
  <si>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</si>
  <si>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</si>
  <si>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</si>
  <si>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</si>
  <si>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</si>
  <si>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</si>
  <si>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</si>
  <si>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</si>
  <si>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</si>
  <si>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</si>
  <si>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</si>
  <si>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</si>
  <si>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</si>
  <si>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</si>
  <si>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</si>
  <si>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</si>
  <si>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</si>
  <si>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</si>
  <si>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</si>
  <si>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</si>
  <si>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</si>
  <si>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</si>
  <si>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</si>
  <si>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</si>
  <si>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</si>
  <si>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</si>
  <si>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</si>
  <si>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</si>
  <si>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</si>
  <si>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</si>
  <si>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</si>
  <si>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</si>
  <si>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</si>
  <si>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</si>
  <si>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</si>
  <si>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</si>
  <si>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</si>
  <si>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</si>
  <si>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</si>
  <si>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</si>
  <si>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</si>
  <si>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</si>
  <si>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</si>
  <si>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</si>
  <si>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</si>
  <si>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</si>
  <si>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</si>
  <si>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</si>
  <si>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</si>
  <si>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</si>
  <si>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</si>
  <si>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</si>
  <si>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</si>
  <si>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</si>
  <si>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</si>
  <si>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</si>
  <si>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</si>
  <si>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</si>
  <si>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</si>
  <si>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</si>
  <si>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</si>
  <si>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</si>
  <si>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</si>
  <si>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</si>
  <si>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</si>
  <si>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</si>
  <si>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</si>
  <si>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</si>
  <si>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</si>
  <si>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</si>
  <si>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</si>
  <si>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</si>
  <si>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</si>
  <si>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</si>
  <si>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</si>
  <si>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</si>
  <si>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</si>
  <si>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</si>
  <si>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</si>
  <si>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</si>
  <si>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</si>
  <si>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</si>
  <si>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</si>
  <si>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</si>
  <si>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</si>
  <si>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</si>
  <si>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</si>
  <si>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</si>
  <si>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</si>
  <si>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</si>
  <si>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</si>
  <si>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</si>
  <si>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</si>
  <si>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</si>
  <si>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</si>
  <si>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</si>
  <si>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</si>
  <si>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</si>
  <si>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</si>
  <si>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</si>
  <si>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</si>
  <si>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</si>
  <si>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</si>
  <si>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</si>
  <si>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</si>
  <si>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</si>
  <si>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</si>
  <si>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</si>
  <si>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</si>
  <si>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</si>
  <si>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</si>
  <si>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</si>
  <si>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</si>
  <si>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</si>
  <si>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</si>
  <si>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</si>
  <si>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</si>
  <si>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</si>
  <si>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</si>
  <si>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</si>
  <si>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</si>
  <si>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</si>
  <si>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</si>
  <si>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</si>
  <si>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</si>
  <si>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</si>
  <si>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</si>
  <si>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</si>
  <si>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</si>
  <si>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</si>
  <si>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</si>
  <si>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</si>
  <si>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</si>
  <si>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</si>
  <si>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</si>
  <si>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</si>
  <si>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</si>
  <si>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</si>
  <si>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</si>
  <si>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</si>
  <si>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</si>
  <si>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</si>
  <si>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</si>
  <si>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</si>
  <si>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</si>
  <si>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</si>
  <si>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</si>
  <si>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</si>
  <si>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</si>
  <si>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</si>
  <si>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</si>
  <si>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</si>
  <si>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</si>
  <si>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</si>
  <si>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</si>
  <si>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</si>
  <si>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</si>
  <si>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</si>
  <si>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</si>
  <si>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</si>
  <si>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</si>
  <si>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</si>
  <si>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</si>
  <si>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</si>
  <si>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</si>
  <si>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</si>
  <si>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</si>
  <si>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</si>
  <si>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</si>
  <si>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</si>
  <si>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</si>
  <si>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</si>
  <si>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</si>
  <si>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</si>
  <si>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</si>
  <si>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</si>
  <si>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</si>
  <si>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</si>
  <si>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</si>
  <si>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</si>
  <si>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</si>
  <si>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</si>
  <si>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</si>
  <si>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</si>
  <si>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</si>
  <si>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</si>
  <si>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</si>
  <si>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</si>
  <si>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</si>
  <si>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</si>
  <si>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</si>
  <si>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</si>
  <si>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</si>
  <si>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</si>
  <si>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</si>
  <si>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</si>
  <si>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</si>
  <si>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</si>
  <si>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</si>
  <si>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</si>
  <si>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</si>
  <si>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</si>
  <si>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</si>
  <si>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</si>
  <si>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</si>
  <si>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</si>
  <si>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</si>
  <si>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</si>
  <si>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</si>
  <si>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</si>
  <si>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</si>
  <si>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</si>
  <si>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</si>
  <si>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</si>
  <si>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</si>
  <si>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</si>
  <si>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</si>
  <si>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</si>
  <si>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</si>
  <si>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</si>
  <si>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</si>
  <si>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</si>
  <si>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</si>
  <si>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</si>
  <si>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</si>
  <si>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</si>
  <si>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</si>
  <si>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</si>
  <si>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</si>
  <si>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</si>
  <si>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</si>
  <si>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</si>
  <si>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</si>
  <si>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</si>
  <si>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</si>
  <si>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</si>
  <si>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</si>
  <si>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</si>
  <si>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</si>
  <si>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</si>
  <si>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</si>
  <si>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</si>
  <si>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</si>
  <si>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</si>
  <si>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</si>
  <si>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</si>
  <si>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</si>
  <si>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</si>
  <si>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</si>
  <si>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</si>
  <si>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</si>
  <si>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</si>
  <si>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</si>
  <si>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</si>
  <si>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</si>
  <si>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</si>
  <si>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</si>
  <si>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</si>
  <si>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</si>
  <si>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</si>
  <si>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</si>
  <si>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</si>
  <si>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</si>
  <si>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</si>
  <si>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</si>
  <si>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</si>
  <si>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</si>
  <si>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</si>
  <si>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</si>
  <si>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</si>
  <si>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</si>
  <si>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</si>
  <si>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</si>
  <si>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</si>
  <si>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</si>
  <si>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</si>
  <si>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</si>
  <si>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</si>
  <si>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</si>
  <si>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</si>
  <si>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</si>
  <si>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</si>
  <si>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</si>
  <si>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</si>
  <si>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</si>
  <si>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</si>
  <si>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</si>
  <si>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</si>
  <si>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</si>
  <si>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</si>
  <si>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</si>
  <si>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</si>
  <si>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</si>
  <si>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</si>
  <si>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</si>
  <si>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</si>
  <si>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</si>
  <si>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</si>
  <si>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</si>
  <si>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</si>
  <si>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</si>
  <si>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</si>
  <si>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</si>
  <si>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</si>
  <si>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</si>
  <si>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</si>
  <si>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</si>
  <si>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</si>
  <si>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</si>
  <si>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</si>
  <si>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</si>
  <si>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</si>
  <si>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</si>
  <si>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</si>
  <si>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</si>
  <si>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</si>
  <si>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</si>
  <si>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</si>
  <si>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</si>
  <si>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</si>
  <si>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</si>
  <si>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</si>
  <si>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</si>
  <si>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</si>
  <si>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</si>
  <si>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</si>
  <si>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</si>
  <si>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</si>
  <si>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</si>
  <si>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</si>
  <si>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</si>
  <si>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</si>
  <si>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</si>
  <si>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</si>
  <si>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</si>
  <si>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</si>
  <si>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</si>
  <si>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</si>
  <si>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</si>
  <si>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</si>
  <si>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</si>
  <si>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</si>
  <si>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</si>
  <si>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</si>
  <si>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</si>
  <si>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</si>
  <si>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</si>
  <si>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</si>
  <si>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</si>
  <si>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</si>
  <si>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</si>
  <si>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</si>
  <si>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</si>
  <si>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</si>
  <si>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</si>
  <si>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</si>
  <si>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</si>
  <si>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</si>
  <si>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</si>
  <si>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</si>
  <si>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</si>
  <si>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</si>
  <si>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</si>
  <si>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</si>
  <si>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</si>
  <si>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</si>
  <si>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</si>
  <si>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</si>
  <si>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</si>
  <si>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</si>
  <si>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</si>
  <si>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</si>
  <si>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</si>
  <si>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</si>
  <si>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</si>
  <si>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</si>
  <si>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</si>
  <si>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</si>
  <si>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</si>
  <si>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</si>
  <si>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</si>
  <si>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</si>
  <si>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</si>
  <si>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</si>
  <si>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</si>
  <si>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</si>
  <si>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</si>
  <si>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</si>
  <si>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</si>
  <si>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</si>
  <si>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</si>
  <si>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</si>
  <si>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</si>
  <si>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</si>
  <si>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</si>
  <si>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</si>
  <si>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</si>
  <si>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</si>
  <si>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</si>
  <si>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</si>
  <si>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</si>
  <si>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</si>
  <si>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</si>
  <si>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</si>
  <si>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</si>
  <si>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</si>
  <si>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</si>
  <si>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</si>
  <si>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</si>
  <si>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</si>
  <si>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</si>
  <si>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</si>
  <si>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</si>
  <si>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</si>
  <si>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</si>
  <si>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</si>
  <si>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</si>
  <si>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</si>
  <si>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</si>
  <si>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</si>
  <si>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</si>
  <si>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</si>
  <si>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</si>
  <si>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</si>
  <si>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</si>
  <si>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</si>
  <si>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</si>
  <si>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</si>
  <si>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</si>
  <si>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</si>
  <si>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</si>
  <si>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</si>
  <si>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</si>
  <si>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</si>
  <si>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</si>
  <si>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</si>
  <si>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</si>
  <si>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</si>
  <si>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</si>
  <si>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</si>
  <si>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</si>
  <si>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</si>
  <si>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</si>
  <si>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</si>
  <si>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</si>
  <si>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</si>
  <si>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</si>
  <si>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</si>
  <si>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</si>
  <si>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</si>
  <si>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</si>
  <si>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</si>
  <si>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</si>
  <si>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</si>
  <si>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</si>
  <si>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</si>
  <si>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</si>
  <si>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</si>
  <si>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</si>
  <si>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</si>
  <si>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</si>
  <si>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</si>
  <si>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</si>
  <si>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</si>
  <si>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</si>
  <si>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</si>
  <si>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</si>
  <si>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</si>
  <si>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</si>
  <si>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</si>
  <si>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</si>
  <si>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</si>
  <si>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</si>
  <si>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</si>
  <si>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</si>
  <si>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</si>
  <si>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</si>
  <si>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</si>
  <si>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</si>
  <si>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</si>
  <si>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</si>
  <si>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</si>
  <si>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</si>
  <si>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</si>
  <si>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</si>
  <si>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</si>
  <si>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</si>
  <si>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</si>
  <si>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</si>
  <si>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</si>
  <si>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</si>
  <si>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</si>
  <si>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</si>
  <si>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</si>
  <si>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</si>
  <si>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</si>
  <si>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</si>
  <si>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</si>
  <si>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</si>
  <si>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</si>
  <si>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</si>
  <si>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</si>
  <si>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</si>
  <si>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</si>
  <si>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</si>
  <si>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</si>
  <si>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</si>
  <si>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</si>
  <si>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</si>
  <si>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</si>
  <si>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</si>
  <si>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</si>
  <si>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</si>
  <si>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</si>
  <si>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</si>
  <si>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</si>
  <si>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</si>
  <si>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</si>
  <si>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</si>
  <si>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</si>
  <si>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</si>
  <si>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</si>
  <si>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</si>
  <si>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</si>
  <si>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</si>
  <si>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</si>
  <si>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</si>
  <si>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</si>
  <si>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</si>
  <si>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</si>
  <si>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</si>
  <si>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</si>
  <si>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</si>
  <si>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</si>
  <si>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</si>
  <si>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</si>
  <si>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</si>
  <si>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</si>
  <si>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</si>
  <si>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</si>
  <si>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</si>
  <si>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</si>
  <si>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</si>
  <si>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</si>
  <si>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</si>
  <si>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</si>
  <si>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</si>
  <si>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</si>
  <si>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</si>
  <si>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</si>
  <si>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</si>
  <si>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</si>
  <si>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</si>
  <si>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</si>
  <si>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</si>
  <si>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</si>
  <si>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</si>
  <si>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</si>
  <si>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</si>
  <si>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</si>
  <si>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</si>
  <si>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</si>
  <si>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</si>
  <si>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</si>
  <si>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</si>
  <si>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</si>
  <si>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</si>
  <si>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</si>
  <si>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</si>
  <si>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</si>
  <si>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</si>
  <si>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</si>
  <si>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</si>
  <si>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</si>
  <si>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</si>
  <si>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</si>
  <si>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</si>
  <si>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</si>
  <si>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</si>
  <si>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</si>
  <si>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</si>
  <si>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</si>
  <si>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</si>
  <si>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</si>
  <si>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</si>
  <si>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</si>
  <si>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</si>
  <si>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</si>
  <si>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</si>
  <si>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</si>
  <si>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</si>
  <si>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</si>
  <si>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</si>
  <si>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</si>
  <si>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</si>
  <si>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</si>
  <si>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</si>
  <si>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</si>
  <si>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</si>
  <si>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</si>
  <si>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</si>
  <si>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</si>
  <si>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</si>
  <si>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</si>
  <si>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</si>
  <si>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</si>
  <si>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</si>
  <si>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</si>
  <si>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</si>
  <si>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</si>
  <si>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</si>
  <si>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</si>
  <si>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</si>
  <si>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</si>
  <si>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</si>
  <si>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</si>
  <si>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</si>
  <si>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</si>
  <si>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</si>
  <si>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</si>
  <si>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</si>
  <si>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</si>
  <si>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</si>
  <si>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</si>
  <si>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</si>
  <si>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</si>
  <si>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</si>
  <si>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</si>
  <si>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</si>
  <si>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</si>
  <si>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</si>
  <si>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</si>
  <si>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</si>
  <si>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</si>
  <si>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</si>
  <si>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</si>
  <si>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</si>
  <si>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</si>
  <si>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</si>
  <si>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</si>
  <si>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</si>
  <si>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</si>
  <si>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</si>
  <si>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</si>
  <si>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</si>
  <si>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</si>
  <si>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</si>
  <si>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</si>
  <si>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</si>
  <si>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</si>
  <si>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</si>
  <si>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</si>
  <si>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</si>
  <si>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</si>
  <si>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</si>
  <si>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</si>
  <si>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</si>
  <si>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</si>
  <si>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</si>
  <si>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</si>
  <si>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</si>
  <si>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</si>
  <si>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</si>
  <si>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</si>
  <si>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</si>
  <si>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</si>
  <si>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</si>
  <si>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</si>
  <si>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</si>
  <si>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</si>
  <si>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</si>
  <si>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</si>
  <si>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</si>
  <si>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</si>
  <si>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</si>
  <si>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</si>
  <si>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</si>
  <si>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</si>
  <si>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</si>
  <si>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</si>
  <si>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</si>
  <si>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</si>
  <si>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</si>
  <si>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</si>
  <si>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</si>
  <si>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</si>
  <si>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</si>
  <si>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</si>
  <si>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</si>
  <si>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</si>
  <si>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</si>
  <si>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</si>
  <si>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</si>
  <si>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</si>
  <si>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</si>
  <si>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</si>
  <si>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</si>
  <si>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</si>
  <si>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</si>
  <si>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</si>
  <si>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</si>
  <si>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</si>
  <si>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</si>
  <si>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</si>
  <si>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</si>
  <si>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</si>
  <si>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</si>
  <si>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</si>
  <si>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</si>
  <si>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</si>
  <si>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</si>
  <si>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</si>
  <si>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</si>
  <si>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</si>
  <si>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</si>
  <si>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</si>
  <si>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</si>
  <si>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</si>
  <si>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</si>
  <si>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</si>
  <si>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</si>
  <si>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</si>
  <si>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</si>
  <si>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</si>
  <si>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</si>
  <si>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</si>
  <si>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</si>
  <si>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</si>
  <si>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</si>
  <si>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</si>
  <si>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</si>
  <si>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</si>
  <si>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</si>
  <si>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</si>
  <si>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</si>
  <si>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</si>
  <si>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</si>
  <si>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</si>
  <si>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</si>
  <si>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</si>
  <si>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</si>
  <si>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</si>
  <si>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</si>
  <si>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</si>
  <si>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</si>
  <si>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</si>
  <si>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</si>
  <si>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</si>
  <si>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</si>
  <si>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</si>
  <si>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</si>
  <si>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</si>
  <si>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</si>
  <si>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</si>
  <si>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</si>
  <si>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</si>
  <si>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</si>
  <si>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</si>
  <si>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</si>
  <si>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</si>
  <si>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</si>
  <si>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</si>
  <si>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</si>
  <si>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</si>
  <si>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</si>
  <si>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</si>
  <si>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</si>
  <si>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</si>
  <si>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</si>
  <si>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</si>
  <si>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</si>
  <si>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</si>
  <si>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</si>
  <si>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</si>
  <si>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</si>
  <si>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</si>
  <si>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</si>
  <si>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</si>
  <si>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</si>
  <si>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</si>
  <si>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</si>
  <si>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</si>
  <si>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</si>
  <si>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</si>
  <si>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</si>
  <si>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</si>
  <si>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</si>
  <si>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</si>
  <si>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</si>
  <si>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</si>
  <si>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</si>
  <si>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</si>
  <si>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</si>
  <si>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</si>
  <si>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</si>
  <si>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</si>
  <si>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</si>
  <si>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</si>
  <si>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</si>
  <si>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</si>
  <si>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</si>
  <si>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</si>
  <si>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</si>
  <si>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</si>
  <si>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</si>
  <si>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</si>
  <si>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</si>
  <si>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</si>
  <si>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</si>
  <si>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</si>
  <si>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</si>
  <si>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</si>
  <si>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</si>
  <si>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</si>
  <si>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</si>
  <si>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</si>
  <si>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</si>
  <si>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</si>
  <si>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</si>
  <si>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</si>
  <si>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</si>
  <si>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</si>
  <si>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</si>
  <si>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</si>
  <si>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</si>
  <si>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</si>
  <si>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</si>
  <si>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</si>
  <si>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</si>
  <si>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</si>
  <si>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</si>
  <si>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</si>
  <si>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</si>
  <si>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</si>
  <si>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</si>
  <si>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</si>
  <si>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</si>
  <si>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</si>
  <si>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</si>
  <si>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</si>
  <si>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</si>
  <si>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</si>
  <si>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</si>
  <si>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</si>
  <si>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</si>
  <si>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</si>
  <si>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</si>
  <si>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</si>
  <si>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</si>
  <si>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</si>
  <si>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</si>
  <si>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</si>
  <si>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</si>
  <si>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</si>
  <si>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</si>
  <si>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</si>
  <si>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</si>
  <si>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</si>
  <si>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</si>
  <si>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</si>
  <si>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</si>
  <si>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</si>
  <si>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</si>
  <si>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</si>
  <si>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</si>
  <si>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</si>
  <si>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</si>
  <si>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</si>
  <si>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</si>
  <si>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</si>
  <si>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</si>
  <si>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</si>
  <si>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</si>
  <si>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</si>
  <si>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</si>
  <si>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</si>
  <si>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</si>
  <si>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</si>
  <si>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</si>
  <si>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</si>
  <si>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</si>
  <si>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</si>
  <si>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</si>
  <si>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</si>
  <si>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</si>
  <si>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</si>
  <si>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</si>
  <si>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</si>
  <si>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</si>
  <si>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</si>
  <si>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</si>
  <si>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</si>
  <si>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</si>
  <si>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</si>
  <si>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</si>
  <si>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</si>
  <si>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</si>
  <si>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</si>
  <si>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</si>
  <si>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</si>
  <si>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</si>
  <si>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</si>
  <si>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</si>
  <si>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</si>
  <si>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</si>
  <si>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</si>
  <si>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</si>
  <si>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</si>
  <si>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</si>
  <si>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</si>
  <si>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</si>
  <si>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</si>
  <si>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</si>
  <si>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</si>
  <si>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</si>
  <si>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</si>
  <si>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</si>
  <si>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</si>
  <si>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</si>
  <si>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</si>
  <si>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</si>
  <si>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</si>
  <si>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</si>
  <si>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</si>
  <si>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</si>
  <si>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</si>
  <si>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</si>
  <si>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</si>
  <si>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</si>
  <si>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</si>
  <si>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</si>
  <si>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</si>
  <si>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</si>
  <si>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</si>
  <si>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</si>
  <si>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</si>
  <si>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</si>
  <si>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</si>
  <si>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</si>
  <si>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</si>
  <si>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</si>
  <si>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</si>
  <si>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</si>
  <si>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</si>
  <si>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</si>
  <si>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</si>
  <si>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</si>
  <si>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</si>
  <si>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</si>
  <si>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</si>
  <si>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</si>
  <si>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</si>
  <si>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</si>
  <si>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</si>
  <si>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</si>
  <si>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</si>
  <si>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</si>
  <si>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</si>
  <si>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</si>
  <si>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</si>
  <si>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</si>
  <si>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</si>
  <si>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</si>
  <si>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</si>
  <si>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</si>
  <si>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</si>
  <si>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</si>
  <si>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</si>
  <si>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</si>
  <si>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</si>
  <si>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</si>
  <si>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</si>
  <si>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</si>
  <si>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</si>
  <si>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</si>
  <si>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</si>
  <si>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</si>
  <si>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</si>
  <si>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</si>
  <si>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</si>
  <si>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</si>
  <si>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</si>
  <si>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</si>
  <si>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</si>
  <si>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</si>
  <si>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</si>
  <si>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</si>
  <si>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</si>
  <si>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</si>
  <si>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</si>
  <si>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</si>
  <si>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</si>
  <si>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</si>
  <si>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</si>
  <si>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</si>
  <si>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</si>
  <si>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</si>
  <si>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</si>
  <si>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</si>
  <si>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</si>
  <si>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</si>
  <si>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</si>
  <si>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</si>
  <si>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</si>
  <si>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</si>
  <si>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</si>
  <si>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</si>
  <si>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</si>
  <si>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</si>
  <si>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</si>
  <si>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</si>
  <si>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</si>
  <si>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</si>
  <si>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</si>
  <si>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</si>
  <si>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</si>
  <si>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</si>
  <si>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</si>
  <si>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</si>
  <si>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</si>
  <si>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</si>
  <si>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</si>
  <si>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</si>
  <si>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</si>
  <si>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</si>
  <si>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</si>
  <si>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</si>
  <si>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</si>
  <si>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</si>
  <si>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</si>
  <si>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</si>
  <si>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</si>
  <si>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</si>
  <si>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</si>
  <si>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</si>
  <si>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</si>
  <si>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</si>
  <si>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</si>
  <si>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</si>
  <si>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</si>
  <si>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</si>
  <si>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</si>
  <si>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</si>
  <si>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</si>
  <si>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</si>
  <si>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</si>
  <si>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</si>
  <si>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</si>
  <si>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</si>
  <si>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</si>
  <si>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</si>
  <si>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</si>
  <si>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</si>
  <si>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</si>
  <si>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</si>
  <si>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</si>
  <si>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</si>
  <si>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</si>
  <si>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</si>
  <si>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</si>
  <si>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</si>
  <si>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</si>
  <si>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</si>
  <si>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</si>
  <si>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</si>
  <si>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</si>
  <si>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</si>
  <si>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</si>
  <si>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</si>
  <si>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</si>
  <si>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</si>
  <si>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</si>
  <si>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</si>
  <si>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</si>
  <si>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</si>
  <si>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</si>
  <si>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</si>
  <si>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</si>
  <si>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</si>
  <si>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</si>
  <si>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</si>
  <si>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</si>
  <si>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</si>
  <si>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</si>
  <si>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</si>
  <si>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</si>
  <si>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</si>
  <si>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</si>
  <si>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</si>
  <si>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</si>
  <si>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</si>
  <si>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</si>
  <si>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</si>
  <si>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</si>
  <si>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</si>
  <si>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</si>
  <si>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</si>
  <si>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</si>
  <si>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</si>
  <si>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</si>
  <si>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</si>
  <si>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</si>
  <si>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</si>
  <si>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</si>
  <si>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</si>
  <si>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</si>
  <si>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</si>
  <si>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</si>
  <si>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</si>
  <si>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</si>
  <si>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</si>
  <si>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</si>
  <si>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</si>
  <si>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</si>
  <si>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</si>
  <si>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</si>
  <si>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</si>
  <si>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</si>
  <si>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</si>
  <si>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</si>
  <si>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</si>
  <si>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</si>
  <si>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</si>
  <si>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</si>
  <si>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</si>
  <si>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</si>
  <si>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</si>
  <si>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</si>
  <si>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</si>
  <si>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</si>
  <si>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</si>
  <si>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</si>
  <si>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</si>
  <si>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</si>
  <si>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</si>
  <si>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</si>
  <si>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</si>
  <si>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</si>
  <si>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</si>
  <si>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</si>
  <si>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</si>
  <si>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</si>
  <si>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</si>
  <si>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</si>
  <si>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</si>
  <si>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</si>
  <si>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</si>
  <si>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</si>
  <si>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</si>
  <si>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</si>
  <si>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</si>
  <si>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</si>
  <si>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</si>
  <si>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</si>
  <si>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</si>
  <si>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</si>
  <si>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</si>
  <si>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</si>
  <si>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</si>
  <si>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</si>
  <si>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</si>
  <si>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</si>
  <si>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</si>
  <si>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</si>
  <si>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</si>
  <si>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</si>
  <si>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</si>
  <si>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</si>
  <si>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</si>
  <si>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</si>
  <si>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</si>
  <si>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</si>
  <si>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</si>
  <si>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</si>
  <si>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</si>
  <si>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</si>
  <si>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</si>
  <si>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</si>
  <si>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</si>
  <si>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</si>
  <si>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</si>
  <si>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</si>
  <si>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</si>
  <si>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</si>
  <si>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</si>
  <si>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</si>
  <si>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</si>
  <si>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</si>
  <si>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</si>
  <si>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</si>
  <si>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</si>
  <si>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</si>
  <si>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</si>
  <si>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</si>
  <si>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</si>
  <si>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</si>
  <si>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</si>
  <si>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</si>
  <si>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</si>
  <si>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</si>
  <si>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</si>
  <si>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</si>
  <si>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</si>
  <si>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</si>
  <si>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</si>
  <si>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</si>
  <si>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</si>
  <si>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</si>
  <si>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</si>
  <si>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</si>
  <si>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</si>
  <si>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</si>
  <si>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</si>
  <si>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</si>
  <si>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</si>
  <si>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</si>
  <si>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</si>
  <si>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</si>
  <si>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</si>
  <si>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</si>
  <si>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</si>
  <si>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</si>
  <si>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</si>
  <si>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</si>
  <si>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</si>
  <si>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</si>
  <si>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</si>
  <si>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</si>
  <si>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</si>
  <si>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</si>
  <si>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</si>
  <si>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</si>
  <si>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</si>
  <si>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</si>
  <si>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</si>
  <si>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</si>
  <si>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</si>
  <si>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</si>
  <si>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</si>
  <si>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</si>
  <si>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</si>
  <si>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</si>
  <si>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</si>
  <si>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</si>
  <si>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</si>
  <si>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</si>
  <si>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</si>
  <si>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</si>
  <si>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</si>
  <si>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</si>
  <si>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</si>
  <si>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</si>
  <si>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</si>
  <si>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</si>
  <si>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</si>
  <si>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</si>
  <si>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</si>
  <si>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</si>
  <si>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</si>
  <si>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</si>
  <si>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</si>
  <si>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</si>
  <si>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</si>
  <si>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</si>
  <si>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</si>
  <si>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</si>
  <si>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</si>
  <si>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</si>
  <si>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</si>
  <si>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</si>
  <si>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</si>
  <si>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</si>
  <si>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</si>
  <si>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</si>
  <si>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</si>
  <si>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</si>
  <si>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</si>
  <si>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</si>
  <si>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</si>
  <si>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</si>
  <si>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</si>
  <si>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</si>
  <si>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</si>
  <si>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</si>
  <si>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</si>
  <si>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</si>
  <si>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</si>
  <si>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</si>
  <si>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</si>
  <si>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</si>
  <si>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</si>
  <si>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</si>
  <si>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</si>
  <si>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</si>
  <si>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</si>
  <si>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</si>
  <si>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</si>
  <si>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</si>
  <si>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</si>
  <si>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</si>
  <si>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</si>
  <si>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</si>
  <si>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</si>
  <si>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</si>
  <si>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</si>
  <si>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</si>
  <si>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</si>
  <si>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</si>
  <si>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</si>
  <si>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</si>
  <si>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</si>
  <si>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</si>
  <si>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</si>
  <si>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</si>
  <si>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</si>
  <si>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</si>
  <si>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</si>
  <si>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</si>
  <si>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</si>
  <si>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</si>
  <si>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</si>
  <si>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</si>
  <si>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</si>
  <si>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</si>
  <si>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</si>
  <si>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</si>
  <si>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</si>
  <si>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</si>
  <si>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</si>
  <si>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</si>
  <si>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</si>
  <si>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</si>
  <si>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</si>
  <si>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</si>
  <si>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</si>
  <si>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</si>
  <si>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</si>
  <si>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</si>
  <si>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</si>
  <si>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</si>
  <si>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</si>
  <si>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</si>
  <si>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</si>
  <si>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</si>
  <si>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</si>
  <si>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</si>
  <si>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</si>
  <si>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</si>
  <si>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</si>
  <si>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</si>
  <si>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</si>
  <si>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</si>
  <si>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</si>
  <si>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</si>
  <si>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</si>
  <si>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</si>
  <si>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</si>
  <si>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</si>
  <si>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</si>
  <si>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</si>
  <si>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</si>
  <si>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</si>
  <si>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</si>
  <si>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</si>
  <si>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</si>
  <si>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</si>
  <si>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</si>
  <si>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</si>
  <si>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</si>
  <si>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</si>
  <si>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</si>
  <si>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</si>
  <si>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</si>
  <si>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</si>
  <si>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</si>
  <si>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</si>
  <si>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</si>
  <si>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</si>
  <si>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</si>
  <si>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</si>
  <si>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</si>
  <si>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</si>
  <si>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</si>
  <si>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</si>
  <si>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</si>
  <si>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</si>
  <si>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</si>
  <si>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</si>
  <si>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</si>
  <si>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</si>
  <si>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</si>
  <si>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</si>
  <si>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</si>
  <si>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</si>
  <si>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</si>
  <si>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</si>
  <si>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</si>
  <si>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</si>
  <si>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</si>
  <si>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</si>
  <si>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</si>
  <si>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</si>
  <si>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</si>
  <si>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</si>
  <si>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</si>
  <si>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</si>
  <si>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</si>
  <si>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</si>
  <si>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</si>
  <si>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</si>
  <si>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</si>
  <si>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</si>
  <si>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</si>
  <si>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</si>
  <si>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</si>
  <si>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</si>
  <si>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</si>
  <si>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</si>
  <si>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</si>
  <si>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</si>
  <si>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</si>
  <si>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</si>
  <si>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</si>
  <si>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</si>
  <si>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</si>
  <si>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</si>
  <si>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</si>
  <si>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</si>
  <si>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</si>
  <si>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</si>
  <si>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</si>
  <si>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</si>
  <si>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</si>
  <si>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</si>
  <si>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</si>
  <si>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</si>
  <si>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</si>
  <si>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</si>
  <si>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</si>
  <si>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</si>
  <si>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</si>
  <si>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</si>
  <si>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</si>
  <si>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</si>
  <si>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</si>
  <si>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</si>
  <si>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</si>
  <si>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</si>
  <si>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</si>
  <si>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</si>
  <si>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</si>
  <si>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</si>
  <si>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</si>
  <si>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</si>
  <si>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</si>
  <si>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</si>
  <si>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</si>
  <si>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</si>
  <si>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</si>
  <si>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</si>
  <si>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</si>
  <si>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</si>
  <si>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</si>
  <si>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</si>
  <si>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</si>
  <si>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</si>
  <si>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</si>
  <si>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</si>
  <si>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</si>
  <si>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</si>
  <si>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</si>
  <si>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</si>
  <si>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</si>
  <si>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</si>
  <si>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</si>
  <si>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</si>
  <si>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</si>
  <si>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</si>
  <si>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</si>
  <si>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</si>
  <si>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</si>
  <si>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</si>
  <si>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</si>
  <si>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</si>
  <si>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</si>
  <si>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</si>
  <si>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</si>
  <si>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</si>
  <si>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</si>
  <si>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</si>
  <si>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</si>
  <si>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</si>
  <si>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</si>
  <si>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</si>
  <si>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</si>
  <si>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</si>
  <si>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</si>
  <si>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</si>
  <si>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</si>
  <si>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</si>
  <si>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</si>
  <si>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</si>
  <si>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</si>
  <si>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</si>
  <si>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</si>
  <si>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</si>
  <si>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</si>
  <si>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</si>
  <si>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</si>
  <si>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</si>
  <si>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</si>
  <si>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</si>
  <si>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</si>
  <si>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</si>
  <si>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</si>
  <si>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</si>
  <si>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</si>
  <si>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</si>
  <si>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</si>
  <si>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</si>
  <si>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</si>
  <si>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</si>
  <si>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</si>
  <si>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</si>
  <si>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</si>
  <si>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</si>
  <si>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</si>
  <si>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</si>
  <si>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</si>
  <si>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</si>
  <si>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</si>
  <si>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</si>
  <si>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</si>
  <si>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</si>
  <si>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</si>
  <si>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</si>
  <si>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</si>
  <si>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</si>
  <si>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</si>
  <si>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</si>
  <si>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</si>
  <si>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</si>
  <si>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</si>
  <si>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</si>
  <si>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</si>
  <si>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</si>
  <si>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</si>
  <si>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</si>
  <si>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</si>
  <si>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</si>
  <si>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</si>
  <si>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</si>
  <si>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</si>
  <si>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</si>
  <si>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</si>
  <si>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</si>
  <si>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</si>
  <si>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</si>
  <si>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</si>
  <si>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</si>
  <si>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</si>
  <si>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</si>
  <si>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</si>
  <si>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</si>
  <si>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</si>
  <si>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</si>
  <si>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</si>
  <si>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</si>
  <si>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</si>
  <si>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</si>
  <si>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</si>
  <si>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</si>
  <si>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</si>
  <si>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</si>
  <si>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</si>
  <si>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</si>
  <si>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</si>
  <si>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</si>
  <si>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</si>
  <si>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</si>
  <si>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</si>
  <si>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</si>
  <si>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</si>
  <si>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</si>
  <si>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</si>
  <si>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</si>
  <si>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</si>
  <si>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</si>
  <si>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</si>
  <si>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</si>
  <si>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</si>
  <si>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</si>
  <si>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</si>
  <si>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</si>
  <si>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</si>
  <si>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</si>
  <si>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</si>
  <si>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</si>
  <si>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</si>
  <si>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</si>
  <si>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</si>
  <si>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</si>
  <si>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</si>
  <si>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</si>
  <si>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</si>
  <si>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</si>
  <si>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</si>
  <si>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</si>
  <si>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</si>
  <si>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</si>
  <si>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</si>
  <si>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</si>
  <si>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</si>
  <si>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</si>
  <si>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</si>
  <si>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</si>
  <si>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</si>
  <si>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</si>
  <si>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</si>
  <si>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</si>
  <si>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</si>
  <si>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</si>
  <si>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</si>
  <si>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</si>
  <si>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</si>
  <si>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</si>
  <si>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</si>
  <si>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</si>
  <si>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</si>
  <si>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</si>
  <si>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</si>
  <si>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</si>
  <si>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</si>
  <si>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</si>
  <si>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</si>
  <si>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</si>
  <si>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</si>
  <si>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</si>
  <si>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</si>
  <si>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</si>
  <si>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</si>
  <si>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</si>
  <si>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</si>
  <si>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</si>
  <si>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</si>
  <si>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</si>
  <si>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</si>
  <si>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</si>
  <si>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</si>
  <si>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</si>
  <si>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</si>
  <si>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</si>
  <si>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</si>
  <si>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</si>
  <si>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</si>
  <si>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</si>
  <si>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</si>
  <si>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</si>
  <si>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</si>
  <si>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</si>
  <si>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</si>
  <si>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</si>
  <si>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</si>
  <si>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</si>
  <si>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</si>
  <si>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</si>
  <si>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</si>
  <si>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</si>
  <si>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</si>
  <si>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</si>
  <si>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</si>
  <si>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</si>
  <si>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</si>
  <si>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</si>
  <si>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</si>
  <si>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</si>
  <si>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</si>
  <si>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</si>
  <si>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</si>
  <si>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</si>
  <si>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</si>
  <si>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</si>
  <si>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</si>
  <si>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</si>
  <si>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</si>
  <si>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</si>
  <si>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</si>
  <si>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</si>
  <si>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</si>
  <si>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</si>
  <si>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</si>
  <si>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</si>
  <si>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</si>
  <si>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</si>
  <si>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</si>
  <si>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</si>
  <si>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</si>
  <si>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</si>
  <si>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</si>
  <si>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</si>
  <si>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</si>
  <si>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</si>
  <si>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</si>
  <si>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</si>
  <si>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</si>
  <si>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</si>
  <si>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</si>
  <si>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</si>
  <si>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</si>
  <si>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</si>
  <si>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</si>
  <si>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</si>
  <si>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</si>
  <si>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</si>
  <si>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</si>
  <si>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</si>
  <si>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</si>
  <si>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</si>
  <si>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</si>
  <si>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</si>
  <si>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</si>
  <si>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</si>
  <si>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</si>
  <si>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</si>
  <si>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</si>
  <si>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</si>
  <si>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</si>
  <si>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</si>
  <si>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</si>
  <si>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</si>
  <si>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</si>
  <si>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</si>
  <si>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</si>
  <si>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</si>
  <si>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</si>
  <si>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</si>
  <si>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</si>
  <si>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</si>
  <si>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</si>
  <si>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</si>
  <si>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</si>
  <si>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</si>
  <si>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</si>
  <si>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</si>
  <si>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</si>
  <si>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</si>
  <si>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</si>
  <si>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</si>
  <si>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</si>
  <si>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</si>
  <si>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</si>
  <si>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</si>
  <si>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</si>
  <si>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</si>
  <si>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</si>
  <si>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</si>
  <si>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</si>
  <si>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</si>
  <si>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</si>
  <si>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</si>
  <si>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</si>
  <si>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</si>
  <si>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</si>
  <si>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</si>
  <si>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</si>
  <si>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</si>
  <si>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</si>
  <si>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</si>
  <si>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</si>
  <si>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</si>
  <si>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</si>
  <si>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</si>
  <si>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</si>
  <si>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</si>
  <si>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</si>
  <si>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</si>
  <si>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</si>
  <si>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</si>
  <si>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</si>
  <si>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</si>
  <si>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</si>
  <si>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</si>
  <si>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</si>
  <si>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</si>
  <si>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</si>
  <si>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</si>
  <si>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</si>
  <si>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</si>
  <si>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</si>
  <si>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</si>
  <si>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</si>
  <si>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</si>
  <si>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</si>
  <si>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</si>
  <si>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</si>
  <si>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</si>
  <si>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</si>
  <si>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</si>
  <si>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</si>
  <si>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</si>
  <si>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</si>
  <si>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</si>
  <si>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</si>
  <si>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</si>
  <si>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</si>
  <si>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</si>
  <si>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</si>
  <si>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</si>
  <si>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</si>
  <si>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</si>
  <si>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</si>
  <si>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</si>
  <si>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</si>
  <si>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</si>
  <si>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</si>
  <si>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</si>
  <si>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</si>
  <si>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</si>
  <si>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</si>
  <si>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</si>
  <si>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</si>
  <si>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</si>
  <si>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</si>
  <si>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</si>
  <si>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</si>
  <si>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</si>
  <si>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</si>
  <si>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</si>
  <si>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</si>
  <si>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</si>
  <si>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</si>
  <si>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</si>
  <si>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</si>
  <si>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</si>
  <si>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</si>
  <si>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</si>
  <si>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</si>
  <si>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</si>
  <si>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</si>
  <si>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</si>
  <si>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</si>
  <si>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</si>
  <si>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</si>
  <si>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</si>
  <si>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</si>
  <si>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</si>
  <si>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</si>
  <si>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</si>
  <si>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</si>
  <si>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</si>
  <si>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</si>
  <si>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</si>
  <si>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</si>
  <si>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</si>
  <si>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</si>
  <si>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</si>
  <si>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</si>
  <si>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</si>
  <si>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</si>
  <si>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</si>
  <si>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</si>
  <si>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</si>
  <si>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</si>
  <si>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</si>
  <si>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</si>
  <si>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</si>
  <si>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</si>
  <si>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</si>
  <si>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</si>
  <si>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</si>
  <si>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</si>
  <si>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</si>
  <si>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</si>
  <si>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</si>
  <si>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</si>
  <si>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</si>
  <si>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</si>
  <si>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</si>
  <si>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</si>
  <si>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</si>
  <si>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</si>
  <si>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</si>
  <si>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</si>
  <si>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</si>
  <si>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</si>
  <si>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</si>
  <si>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</si>
  <si>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</si>
  <si>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</si>
  <si>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</si>
  <si>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</si>
  <si>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</si>
  <si>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</si>
  <si>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</si>
  <si>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</si>
  <si>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</si>
  <si>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</si>
  <si>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</si>
  <si>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</si>
  <si>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</si>
  <si>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</si>
  <si>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</si>
  <si>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</si>
  <si>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</si>
  <si>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</si>
  <si>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</si>
  <si>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</si>
  <si>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</si>
  <si>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</si>
  <si>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</si>
  <si>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</si>
  <si>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</si>
  <si>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</si>
  <si>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</si>
  <si>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</si>
  <si>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</si>
  <si>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</si>
  <si>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</si>
  <si>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</si>
  <si>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</si>
  <si>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</si>
  <si>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</si>
  <si>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</si>
  <si>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</si>
  <si>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</si>
  <si>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</si>
  <si>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</si>
  <si>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</si>
  <si>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</si>
  <si>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</si>
  <si>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</si>
  <si>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</si>
  <si>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</si>
  <si>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</si>
  <si>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</si>
  <si>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</si>
  <si>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</si>
  <si>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</si>
  <si>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</si>
  <si>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</si>
  <si>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</si>
  <si>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</si>
  <si>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</si>
  <si>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</si>
  <si>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</si>
  <si>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</si>
  <si>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</si>
  <si>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</si>
  <si>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</si>
  <si>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</si>
  <si>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</si>
  <si>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</si>
  <si>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</si>
  <si>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</si>
  <si>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</si>
  <si>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</si>
  <si>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</si>
  <si>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</si>
  <si>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</si>
  <si>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</si>
  <si>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</si>
  <si>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</si>
  <si>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</si>
  <si>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</si>
  <si>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</si>
  <si>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</si>
  <si>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</si>
  <si>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</si>
  <si>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</si>
  <si>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</si>
  <si>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</si>
  <si>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</si>
  <si>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</si>
  <si>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</si>
  <si>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</si>
  <si>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</si>
  <si>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</si>
  <si>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</si>
  <si>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</si>
  <si>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</si>
  <si>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</si>
  <si>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</si>
  <si>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</si>
  <si>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</si>
  <si>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</si>
  <si>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</si>
  <si>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</si>
  <si>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</si>
  <si>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</si>
  <si>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</si>
  <si>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</si>
  <si>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</si>
  <si>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</si>
  <si>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</si>
  <si>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</si>
  <si>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</si>
  <si>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</si>
  <si>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</si>
  <si>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</si>
  <si>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</si>
  <si>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</si>
  <si>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</si>
  <si>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</si>
  <si>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</si>
  <si>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</si>
  <si>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</si>
  <si>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</si>
  <si>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</si>
  <si>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</si>
  <si>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</si>
  <si>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</si>
  <si>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</si>
  <si>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</si>
  <si>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</si>
  <si>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</si>
  <si>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</si>
  <si>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</si>
  <si>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</si>
  <si>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</si>
  <si>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</si>
  <si>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</si>
  <si>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</si>
  <si>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</si>
  <si>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</si>
  <si>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</si>
  <si>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</si>
  <si>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</si>
  <si>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</si>
  <si>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</si>
  <si>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</si>
  <si>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</si>
  <si>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</si>
  <si>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</si>
  <si>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</si>
  <si>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</si>
  <si>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</si>
  <si>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</si>
  <si>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</si>
  <si>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</si>
  <si>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</si>
  <si>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</si>
  <si>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</si>
  <si>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</si>
  <si>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</si>
  <si>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</si>
  <si>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</si>
  <si>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</si>
  <si>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</si>
  <si>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</si>
  <si>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</si>
  <si>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</si>
  <si>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</si>
  <si>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</si>
  <si>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</si>
  <si>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</si>
  <si>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</si>
  <si>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</si>
  <si>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</si>
  <si>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</si>
  <si>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</si>
  <si>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</si>
  <si>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</si>
  <si>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</si>
  <si>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</si>
  <si>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</si>
  <si>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</si>
  <si>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</si>
  <si>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</si>
  <si>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</si>
  <si>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</si>
  <si>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</si>
  <si>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</si>
  <si>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</si>
  <si>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</si>
  <si>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</si>
  <si>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</si>
  <si>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</si>
  <si>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</si>
  <si>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</si>
  <si>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</si>
  <si>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</si>
  <si>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</si>
  <si>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</si>
  <si>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</si>
  <si>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</si>
  <si>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</si>
  <si>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</si>
  <si>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</si>
  <si>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</si>
  <si>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</si>
  <si>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</si>
  <si>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</si>
  <si>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</si>
  <si>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</si>
  <si>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</si>
  <si>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</si>
  <si>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</si>
  <si>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</si>
  <si>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</si>
  <si>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</si>
  <si>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</si>
  <si>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</si>
  <si>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</si>
  <si>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</si>
  <si>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</si>
  <si>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</si>
  <si>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</si>
  <si>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</si>
  <si>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</si>
  <si>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</si>
  <si>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</si>
  <si>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</si>
  <si>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</si>
  <si>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</si>
  <si>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</si>
  <si>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</si>
  <si>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</si>
  <si>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</si>
  <si>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</si>
  <si>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</si>
  <si>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</si>
  <si>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</si>
  <si>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</si>
  <si>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</si>
  <si>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</si>
  <si>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</si>
  <si>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</si>
  <si>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</si>
  <si>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</si>
  <si>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</si>
  <si>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</si>
  <si>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</si>
  <si>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</si>
  <si>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</si>
  <si>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</si>
  <si>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</si>
  <si>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</si>
  <si>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</si>
  <si>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</si>
  <si>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</si>
  <si>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</si>
  <si>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</si>
  <si>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</si>
  <si>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</si>
  <si>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</si>
  <si>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</si>
  <si>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</si>
  <si>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</si>
  <si>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</si>
  <si>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</si>
  <si>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</si>
  <si>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</si>
  <si>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</si>
  <si>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</si>
  <si>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</si>
  <si>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</si>
  <si>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</si>
  <si>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</si>
  <si>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</si>
  <si>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</si>
  <si>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</si>
  <si>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</si>
  <si>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</si>
  <si>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</si>
  <si>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</si>
  <si>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</si>
  <si>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</si>
  <si>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</si>
  <si>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</si>
  <si>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</si>
  <si>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</si>
  <si>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</si>
  <si>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</si>
  <si>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</si>
  <si>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</si>
  <si>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</si>
  <si>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</si>
  <si>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</si>
  <si>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</si>
  <si>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</si>
  <si>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</si>
  <si>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</si>
  <si>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</si>
  <si>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</si>
  <si>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</si>
  <si>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</si>
  <si>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</si>
  <si>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</si>
  <si>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</si>
  <si>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</si>
  <si>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</si>
  <si>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</si>
  <si>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</si>
  <si>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</si>
  <si>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</si>
  <si>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</si>
  <si>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</si>
  <si>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</si>
  <si>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</si>
  <si>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</si>
  <si>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</si>
  <si>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</si>
  <si>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</si>
  <si>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</si>
  <si>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</si>
  <si>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</si>
  <si>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</si>
  <si>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</si>
  <si>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</si>
  <si>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</si>
  <si>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</si>
  <si>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</si>
  <si>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</si>
  <si>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</si>
  <si>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</si>
  <si>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</si>
  <si>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</si>
  <si>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</si>
  <si>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</si>
  <si>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</si>
  <si>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</si>
  <si>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</si>
  <si>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</si>
  <si>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</si>
  <si>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</si>
  <si>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</si>
  <si>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</si>
  <si>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</si>
  <si>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</si>
  <si>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</si>
  <si>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</si>
  <si>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</si>
  <si>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</si>
  <si>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</si>
  <si>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</si>
  <si>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</si>
  <si>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</si>
  <si>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</si>
  <si>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</si>
  <si>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</si>
  <si>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</si>
  <si>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</si>
  <si>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</si>
  <si>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</si>
  <si>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</si>
  <si>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</si>
  <si>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</si>
  <si>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</si>
  <si>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</si>
  <si>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</si>
  <si>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</si>
  <si>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</si>
  <si>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</si>
  <si>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</si>
  <si>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</si>
  <si>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</si>
  <si>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</si>
  <si>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</si>
  <si>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</si>
  <si>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</si>
  <si>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</si>
  <si>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</si>
  <si>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</si>
  <si>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</si>
  <si>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</si>
  <si>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</si>
  <si>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</si>
  <si>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</si>
  <si>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</si>
  <si>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</si>
  <si>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</si>
  <si>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</si>
  <si>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</si>
  <si>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</si>
  <si>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</si>
  <si>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</si>
  <si>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</si>
  <si>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</si>
  <si>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</si>
  <si>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</si>
  <si>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</si>
  <si>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</si>
  <si>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</si>
  <si>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</si>
  <si>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</si>
  <si>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</si>
  <si>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</si>
  <si>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</si>
  <si>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</si>
  <si>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</si>
  <si>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</si>
  <si>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</si>
  <si>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</si>
  <si>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</si>
  <si>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</si>
  <si>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</si>
  <si>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</si>
  <si>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</si>
  <si>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</si>
  <si>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</si>
  <si>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</si>
  <si>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</si>
  <si>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</si>
  <si>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</si>
  <si>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</si>
  <si>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</si>
  <si>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</si>
  <si>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</si>
  <si>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</si>
  <si>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</si>
  <si>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</si>
  <si>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</si>
  <si>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</si>
  <si>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</si>
  <si>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</si>
  <si>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</si>
  <si>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</si>
  <si>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</si>
  <si>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</si>
  <si>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</si>
  <si>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</si>
  <si>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</si>
  <si>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</si>
  <si>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</si>
  <si>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</si>
  <si>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</si>
  <si>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</si>
  <si>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</si>
  <si>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</si>
  <si>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</si>
  <si>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</si>
  <si>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</si>
  <si>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</si>
  <si>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</si>
  <si>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</si>
  <si>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</si>
  <si>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</si>
  <si>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</si>
  <si>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</si>
  <si>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</si>
  <si>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</si>
  <si>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</si>
  <si>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</si>
  <si>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</si>
  <si>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</si>
  <si>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</si>
  <si>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</si>
  <si>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</si>
  <si>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</si>
  <si>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</si>
  <si>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</si>
  <si>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</si>
  <si>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</si>
  <si>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</si>
  <si>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</si>
  <si>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</si>
  <si>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</si>
  <si>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</si>
  <si>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</si>
  <si>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</si>
  <si>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</si>
  <si>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</si>
  <si>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</si>
  <si>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</si>
  <si>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</si>
  <si>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</si>
  <si>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</si>
  <si>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</si>
  <si>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</si>
  <si>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</si>
  <si>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</si>
  <si>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</si>
  <si>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</si>
  <si>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</si>
  <si>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</si>
  <si>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</si>
  <si>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</si>
  <si>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</si>
  <si>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</si>
  <si>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</si>
  <si>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</si>
  <si>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</si>
  <si>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</si>
  <si>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</si>
  <si>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</si>
  <si>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</si>
  <si>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</si>
  <si>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</si>
  <si>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</si>
  <si>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</si>
  <si>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</si>
  <si>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</si>
  <si>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</si>
  <si>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</si>
  <si>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</si>
  <si>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</si>
  <si>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</si>
  <si>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</si>
  <si>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</si>
  <si>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</si>
  <si>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</si>
  <si>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</si>
  <si>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</si>
  <si>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</si>
  <si>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</si>
  <si>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</si>
  <si>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</si>
  <si>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</si>
  <si>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</si>
  <si>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</si>
  <si>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</si>
  <si>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</si>
  <si>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</si>
  <si>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</si>
  <si>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</si>
  <si>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</si>
  <si>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</si>
  <si>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</si>
  <si>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</si>
  <si>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</si>
  <si>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</si>
  <si>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</si>
  <si>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</si>
  <si>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</si>
  <si>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</si>
  <si>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</si>
  <si>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</si>
  <si>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</si>
  <si>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</si>
  <si>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</si>
  <si>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</si>
  <si>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</si>
  <si>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</si>
  <si>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</si>
  <si>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</si>
  <si>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</si>
  <si>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</si>
  <si>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</si>
  <si>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</si>
  <si>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</si>
  <si>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</si>
  <si>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</si>
  <si>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</si>
  <si>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</si>
  <si>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</si>
  <si>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</si>
  <si>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</si>
  <si>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</si>
  <si>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</si>
  <si>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</si>
  <si>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</si>
  <si>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</si>
  <si>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</si>
  <si>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</si>
  <si>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</si>
  <si>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</si>
  <si>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</si>
  <si>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</si>
  <si>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</si>
  <si>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</si>
  <si>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</si>
  <si>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</si>
  <si>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</si>
  <si>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</si>
  <si>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</si>
  <si>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</si>
  <si>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</si>
  <si>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</si>
  <si>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</si>
  <si>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</si>
  <si>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</si>
  <si>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</si>
  <si>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</si>
  <si>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</si>
  <si>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</si>
  <si>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</si>
  <si>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</si>
  <si>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</si>
  <si>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</si>
  <si>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</si>
  <si>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</si>
  <si>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</si>
  <si>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</si>
  <si>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</si>
  <si>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</si>
  <si>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</si>
  <si>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</si>
  <si>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</si>
  <si>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</si>
  <si>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</si>
  <si>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</si>
  <si>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</si>
  <si>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</si>
  <si>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</si>
  <si>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</si>
  <si>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</si>
  <si>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</si>
  <si>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</si>
  <si>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</si>
  <si>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</si>
  <si>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</si>
  <si>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</si>
  <si>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</si>
  <si>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</si>
  <si>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</si>
  <si>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</si>
  <si>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</si>
  <si>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</si>
  <si>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</si>
  <si>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</si>
  <si>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</si>
  <si>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</si>
  <si>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</si>
  <si>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</si>
  <si>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</si>
  <si>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</si>
  <si>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</si>
  <si>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</si>
  <si>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</si>
  <si>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</si>
  <si>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</si>
  <si>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</si>
  <si>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</si>
  <si>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</si>
  <si>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</si>
  <si>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</si>
  <si>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</si>
  <si>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</si>
  <si>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</si>
  <si>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</si>
  <si>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</si>
  <si>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</si>
  <si>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</si>
  <si>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</si>
  <si>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</si>
  <si>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</si>
  <si>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</si>
  <si>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</si>
  <si>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</si>
  <si>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</si>
  <si>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</si>
  <si>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</si>
  <si>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</si>
  <si>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</si>
  <si>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</si>
  <si>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</si>
  <si>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</si>
  <si>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</si>
  <si>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</si>
  <si>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</si>
  <si>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</si>
  <si>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</si>
  <si>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</si>
  <si>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</si>
  <si>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</si>
  <si>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</si>
  <si>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</si>
  <si>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</si>
  <si>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</si>
  <si>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</si>
  <si>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</si>
  <si>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</si>
  <si>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</si>
  <si>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</si>
  <si>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</si>
  <si>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</si>
  <si>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</si>
  <si>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</si>
  <si>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</si>
  <si>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</si>
  <si>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</si>
  <si>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</si>
  <si>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</si>
  <si>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</si>
  <si>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</si>
  <si>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</si>
  <si>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</si>
  <si>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</si>
  <si>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</si>
  <si>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</si>
  <si>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</si>
  <si>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</si>
  <si>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</si>
  <si>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</si>
  <si>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</si>
  <si>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</si>
  <si>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</si>
  <si>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</si>
  <si>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</si>
  <si>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</si>
  <si>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</si>
  <si>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</si>
  <si>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</si>
  <si>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</si>
  <si>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</si>
  <si>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</si>
  <si>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</si>
  <si>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</si>
  <si>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</si>
  <si>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</si>
  <si>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</si>
  <si>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</si>
  <si>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</si>
  <si>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</si>
  <si>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</si>
  <si>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</si>
  <si>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</si>
  <si>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</si>
  <si>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</si>
  <si>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</si>
  <si>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</si>
  <si>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</si>
  <si>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</si>
  <si>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</si>
  <si>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</si>
  <si>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</si>
  <si>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</si>
  <si>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</si>
  <si>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</si>
  <si>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</si>
  <si>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</si>
  <si>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</si>
  <si>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</si>
  <si>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</si>
  <si>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</si>
  <si>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</si>
  <si>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</si>
  <si>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</si>
  <si>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</si>
  <si>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</si>
  <si>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</si>
  <si>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</si>
  <si>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</si>
  <si>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</si>
  <si>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</si>
  <si>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</si>
  <si>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</si>
  <si>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</si>
  <si>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</si>
  <si>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</si>
  <si>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</si>
  <si>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</si>
  <si>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</si>
  <si>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</si>
  <si>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</si>
  <si>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</si>
  <si>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</si>
  <si>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</si>
  <si>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</si>
  <si>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</si>
  <si>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</si>
  <si>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</si>
  <si>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</si>
  <si>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</si>
  <si>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</si>
  <si>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</si>
  <si>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</si>
  <si>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</si>
  <si>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</si>
  <si>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</si>
  <si>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</si>
  <si>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</si>
  <si>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</si>
  <si>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</si>
  <si>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</si>
  <si>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</si>
  <si>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</si>
  <si>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</si>
  <si>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</si>
  <si>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</si>
  <si>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</si>
  <si>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</si>
  <si>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</si>
  <si>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</si>
  <si>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</si>
  <si>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</si>
  <si>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</si>
  <si>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</si>
  <si>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</si>
  <si>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</si>
  <si>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</si>
  <si>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</si>
  <si>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</si>
  <si>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</si>
  <si>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</si>
  <si>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</si>
  <si>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</si>
  <si>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</si>
  <si>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</si>
  <si>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</si>
  <si>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</si>
  <si>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</si>
  <si>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</si>
  <si>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</si>
  <si>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</si>
  <si>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</si>
  <si>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</si>
  <si>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</si>
  <si>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</si>
  <si>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</si>
  <si>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</si>
  <si>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</si>
  <si>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</si>
  <si>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</si>
  <si>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</si>
  <si>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</si>
  <si>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</si>
  <si>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</si>
  <si>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</si>
  <si>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</si>
  <si>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</si>
  <si>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</si>
  <si>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</si>
  <si>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</si>
  <si>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</si>
  <si>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</si>
  <si>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</si>
  <si>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</si>
  <si>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</si>
  <si>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</si>
  <si>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</si>
  <si>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</si>
  <si>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</si>
  <si>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</si>
  <si>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</si>
  <si>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</si>
  <si>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</si>
  <si>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</si>
  <si>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</si>
  <si>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</si>
  <si>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</si>
  <si>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</si>
  <si>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</si>
  <si>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</si>
  <si>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</si>
  <si>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</si>
  <si>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</si>
  <si>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</si>
  <si>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</si>
  <si>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</si>
  <si>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</si>
  <si>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</si>
  <si>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</si>
  <si>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</si>
  <si>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</si>
  <si>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</si>
  <si>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</si>
  <si>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</si>
  <si>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</si>
  <si>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</si>
  <si>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</si>
  <si>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</si>
  <si>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</si>
  <si>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</si>
  <si>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</si>
  <si>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</si>
  <si>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</si>
  <si>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</si>
  <si>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</si>
  <si>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</si>
  <si>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</si>
  <si>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</si>
  <si>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</si>
  <si>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</si>
  <si>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</si>
  <si>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</si>
  <si>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</si>
  <si>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</si>
  <si>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</si>
  <si>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</si>
  <si>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</si>
  <si>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</si>
  <si>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</si>
  <si>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</si>
  <si>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</si>
  <si>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</si>
  <si>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</si>
  <si>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</si>
  <si>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</si>
  <si>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</si>
  <si>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</si>
  <si>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</si>
  <si>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</si>
  <si>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</si>
  <si>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</si>
  <si>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</si>
  <si>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</si>
  <si>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</si>
  <si>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</si>
  <si>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</si>
  <si>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</si>
  <si>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</si>
  <si>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</si>
  <si>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</si>
  <si>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</si>
  <si>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</si>
  <si>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</si>
  <si>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</si>
  <si>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</si>
  <si>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</si>
  <si>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</si>
  <si>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</si>
  <si>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</si>
  <si>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</si>
  <si>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</si>
  <si>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</si>
  <si>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</si>
  <si>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</si>
  <si>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</si>
  <si>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</si>
  <si>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</si>
  <si>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</si>
  <si>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</si>
  <si>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</si>
  <si>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</si>
  <si>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</si>
  <si>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</si>
  <si>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</si>
  <si>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</si>
  <si>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</si>
  <si>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</si>
  <si>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</si>
  <si>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</si>
  <si>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</si>
  <si>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</si>
  <si>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</si>
  <si>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</si>
  <si>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</si>
  <si>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</si>
  <si>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</si>
  <si>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</si>
  <si>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</si>
  <si>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</si>
  <si>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</si>
  <si>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</si>
  <si>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</si>
  <si>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</si>
  <si>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</si>
  <si>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</si>
  <si>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</si>
  <si>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</si>
  <si>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</si>
  <si>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</si>
  <si>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</si>
  <si>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</si>
  <si>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</si>
  <si>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</si>
  <si>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</si>
  <si>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</si>
  <si>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</si>
  <si>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</si>
  <si>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</si>
  <si>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</si>
  <si>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</si>
  <si>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</si>
  <si>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</si>
  <si>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</si>
  <si>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</si>
  <si>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</si>
  <si>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</si>
  <si>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</si>
  <si>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</si>
  <si>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</si>
  <si>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</si>
  <si>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</si>
  <si>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</si>
  <si>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</si>
  <si>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</si>
  <si>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</si>
  <si>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</si>
  <si>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</si>
  <si>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</si>
  <si>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</si>
  <si>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</si>
  <si>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</si>
  <si>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</si>
  <si>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</si>
  <si>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</si>
  <si>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</si>
  <si>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</si>
  <si>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</si>
  <si>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</si>
  <si>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</si>
  <si>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</si>
  <si>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</si>
  <si>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</si>
  <si>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</si>
  <si>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</si>
  <si>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</si>
  <si>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</si>
  <si>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</si>
  <si>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</si>
  <si>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</si>
  <si>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</si>
  <si>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</si>
  <si>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</si>
  <si>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</si>
  <si>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</si>
  <si>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</si>
  <si>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</si>
  <si>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</si>
  <si>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</si>
  <si>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</si>
  <si>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</si>
  <si>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</si>
  <si>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</si>
  <si>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</si>
  <si>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</si>
  <si>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</si>
  <si>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</si>
  <si>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</si>
  <si>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</si>
  <si>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</si>
  <si>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</si>
  <si>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</si>
  <si>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</si>
  <si>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</si>
  <si>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</si>
  <si>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</si>
  <si>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</si>
  <si>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</si>
  <si>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</si>
  <si>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</si>
  <si>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</si>
  <si>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</si>
  <si>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</si>
  <si>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</si>
  <si>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</si>
  <si>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</si>
  <si>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</si>
  <si>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</si>
  <si>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</si>
  <si>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</si>
  <si>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</si>
  <si>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</si>
  <si>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</si>
  <si>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</si>
  <si>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</si>
  <si>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</si>
  <si>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</si>
  <si>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</si>
  <si>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</si>
  <si>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</si>
  <si>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</si>
  <si>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</si>
  <si>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</si>
  <si>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</si>
  <si>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</si>
  <si>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</si>
  <si>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</si>
  <si>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</si>
  <si>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</si>
  <si>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</si>
  <si>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</si>
  <si>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</si>
  <si>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</si>
  <si>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</si>
  <si>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</si>
  <si>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</si>
  <si>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</si>
  <si>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</si>
  <si>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</si>
  <si>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</si>
  <si>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</si>
  <si>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</si>
  <si>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</si>
  <si>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</si>
  <si>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</si>
  <si>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</si>
  <si>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</si>
  <si>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</si>
  <si>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</si>
  <si>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</si>
  <si>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</si>
  <si>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</si>
  <si>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</si>
  <si>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</si>
  <si>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</si>
  <si>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</si>
  <si>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</si>
  <si>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</si>
  <si>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</si>
  <si>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</si>
  <si>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</si>
  <si>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</si>
  <si>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</si>
  <si>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</si>
  <si>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</si>
  <si>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</si>
  <si>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</si>
  <si>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</si>
  <si>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</si>
  <si>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</si>
  <si>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</si>
  <si>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</si>
  <si>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</si>
  <si>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</si>
  <si>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</si>
  <si>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</si>
  <si>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</si>
  <si>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</si>
  <si>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</si>
  <si>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</si>
  <si>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</si>
  <si>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</si>
  <si>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</si>
  <si>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</si>
  <si>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</si>
  <si>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</si>
  <si>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</si>
  <si>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</si>
  <si>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</si>
  <si>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</si>
  <si>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</si>
  <si>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</si>
  <si>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</si>
  <si>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</si>
  <si>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</si>
  <si>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</si>
  <si>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</si>
  <si>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</si>
  <si>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</si>
  <si>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</si>
  <si>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</si>
  <si>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</si>
  <si>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</si>
  <si>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</si>
  <si>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</si>
  <si>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</si>
  <si>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</si>
  <si>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</si>
  <si>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</si>
  <si>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</si>
  <si>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</si>
  <si>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</si>
  <si>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</si>
  <si>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</si>
  <si>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</si>
  <si>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</si>
  <si>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</si>
  <si>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</si>
  <si>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</si>
  <si>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</si>
  <si>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</si>
  <si>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</si>
  <si>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</si>
  <si>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</si>
  <si>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</si>
  <si>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</si>
  <si>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</si>
  <si>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</si>
  <si>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</si>
  <si>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</si>
  <si>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</si>
  <si>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</si>
  <si>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</si>
  <si>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</si>
  <si>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</si>
  <si>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</si>
  <si>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</si>
  <si>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</si>
  <si>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</si>
  <si>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</si>
  <si>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</si>
  <si>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</si>
  <si>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</si>
  <si>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</si>
  <si>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</si>
  <si>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</si>
  <si>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</si>
  <si>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</si>
  <si>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</si>
  <si>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</si>
  <si>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</si>
  <si>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</si>
  <si>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</si>
  <si>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</si>
  <si>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</si>
  <si>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</si>
  <si>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</si>
  <si>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</si>
  <si>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</si>
  <si>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</si>
  <si>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</si>
  <si>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</si>
  <si>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</si>
  <si>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</si>
  <si>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</si>
  <si>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</si>
  <si>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</si>
  <si>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</si>
  <si>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</si>
  <si>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</si>
  <si>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</si>
  <si>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</si>
  <si>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</si>
  <si>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</si>
  <si>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</si>
  <si>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</si>
  <si>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</si>
  <si>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</si>
  <si>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</si>
  <si>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</si>
  <si>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</si>
  <si>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</si>
  <si>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</si>
  <si>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</si>
  <si>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</si>
  <si>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</si>
  <si>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</si>
  <si>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</si>
  <si>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</si>
  <si>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</si>
  <si>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</si>
  <si>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</si>
  <si>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</si>
  <si>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</si>
  <si>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</si>
  <si>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</si>
  <si>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</si>
  <si>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</si>
  <si>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</si>
  <si>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</si>
  <si>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</si>
  <si>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</si>
  <si>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</si>
  <si>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</si>
  <si>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</si>
  <si>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</si>
  <si>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</si>
  <si>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</si>
  <si>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</si>
  <si>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</si>
  <si>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</si>
  <si>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</si>
  <si>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</si>
  <si>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</si>
  <si>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</si>
  <si>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</si>
  <si>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</si>
  <si>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</si>
  <si>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</si>
  <si>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</si>
  <si>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</si>
  <si>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</si>
  <si>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</si>
  <si>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</si>
  <si>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</si>
  <si>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</si>
  <si>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</si>
  <si>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</si>
  <si>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</si>
  <si>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</si>
  <si>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</si>
  <si>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</si>
  <si>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</si>
  <si>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</si>
  <si>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</si>
  <si>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</si>
  <si>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</si>
  <si>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</si>
  <si>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</si>
  <si>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</si>
  <si>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</si>
  <si>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</si>
  <si>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</si>
  <si>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</si>
  <si>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</si>
  <si>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</si>
  <si>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</si>
  <si>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</si>
  <si>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</si>
  <si>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</si>
  <si>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</si>
  <si>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</si>
  <si>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</si>
  <si>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</si>
  <si>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</si>
  <si>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</si>
  <si>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</si>
  <si>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</si>
  <si>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</si>
  <si>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</si>
  <si>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</si>
  <si>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</si>
  <si>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</si>
  <si>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</si>
  <si>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</si>
  <si>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</si>
  <si>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</si>
  <si>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</si>
  <si>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</si>
  <si>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</si>
  <si>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</si>
  <si>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</si>
  <si>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</si>
  <si>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</si>
  <si>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</si>
  <si>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</si>
  <si>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</si>
  <si>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</si>
  <si>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</si>
  <si>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</si>
  <si>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</si>
  <si>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</si>
  <si>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</si>
  <si>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</si>
  <si>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</si>
  <si>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</si>
  <si>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</si>
  <si>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</si>
  <si>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</si>
  <si>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</si>
  <si>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</si>
  <si>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</si>
  <si>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</si>
  <si>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</si>
  <si>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</si>
  <si>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</si>
  <si>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</si>
  <si>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</si>
  <si>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</si>
  <si>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</si>
  <si>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</si>
  <si>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</si>
  <si>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</si>
  <si>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</si>
  <si>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</si>
  <si>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</si>
  <si>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</si>
  <si>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</si>
  <si>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</si>
  <si>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</si>
  <si>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</si>
  <si>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</si>
  <si>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</si>
  <si>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</si>
  <si>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</si>
  <si>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</si>
  <si>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</si>
  <si>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</si>
  <si>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</si>
  <si>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</si>
  <si>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</si>
  <si>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</si>
  <si>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</si>
  <si>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</si>
  <si>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</si>
  <si>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</si>
  <si>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</si>
  <si>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</si>
  <si>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</si>
  <si>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</si>
  <si>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</si>
  <si>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</si>
  <si>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</si>
  <si>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</si>
  <si>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</si>
  <si>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</si>
  <si>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</si>
  <si>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</si>
  <si>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</si>
  <si>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</si>
  <si>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</si>
  <si>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</si>
  <si>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</si>
  <si>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</si>
  <si>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</si>
  <si>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</si>
  <si>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</si>
  <si>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</si>
  <si>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</si>
  <si>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</si>
  <si>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</si>
  <si>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</si>
  <si>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</si>
  <si>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</si>
  <si>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</si>
  <si>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</si>
  <si>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</si>
  <si>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</si>
  <si>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</si>
  <si>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</si>
  <si>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</si>
  <si>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</si>
  <si>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</si>
  <si>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</si>
  <si>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</si>
  <si>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</si>
  <si>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</si>
  <si>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</si>
  <si>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</si>
  <si>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</si>
  <si>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</si>
  <si>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</si>
  <si>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</si>
  <si>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</si>
  <si>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</si>
  <si>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</si>
  <si>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</si>
  <si>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</si>
  <si>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</si>
  <si>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</si>
  <si>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</si>
  <si>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</si>
  <si>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</si>
  <si>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</si>
  <si>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</si>
  <si>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</si>
  <si>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</si>
  <si>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</si>
  <si>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</si>
  <si>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</si>
  <si>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</si>
  <si>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</si>
  <si>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</si>
  <si>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</si>
  <si>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</si>
  <si>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</si>
  <si>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</si>
  <si>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</si>
  <si>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</si>
  <si>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</si>
  <si>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</si>
  <si>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</si>
  <si>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</si>
  <si>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</si>
  <si>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</si>
  <si>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</si>
  <si>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</si>
  <si>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</si>
  <si>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</si>
  <si>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</si>
  <si>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</si>
  <si>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</si>
  <si>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</si>
  <si>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</si>
  <si>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</si>
  <si>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</si>
  <si>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</si>
  <si>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</si>
  <si>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</si>
  <si>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</si>
  <si>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</si>
  <si>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</si>
  <si>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</si>
  <si>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</si>
  <si>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</si>
  <si>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</si>
  <si>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</si>
  <si>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</si>
  <si>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</si>
  <si>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</si>
  <si>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</si>
  <si>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</si>
  <si>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</si>
  <si>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</si>
  <si>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</si>
  <si>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</si>
  <si>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</si>
  <si>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</si>
  <si>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</si>
  <si>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</si>
  <si>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</si>
  <si>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</si>
  <si>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</si>
  <si>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</si>
  <si>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</si>
  <si>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</si>
  <si>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</si>
  <si>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</si>
  <si>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</si>
  <si>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</si>
  <si>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</si>
  <si>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</si>
  <si>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</si>
  <si>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</si>
  <si>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</si>
  <si>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</si>
  <si>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</si>
  <si>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</si>
  <si>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</si>
  <si>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</si>
  <si>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</si>
  <si>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</si>
  <si>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</si>
  <si>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</si>
  <si>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</si>
  <si>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</si>
  <si>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</si>
  <si>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</si>
  <si>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</si>
  <si>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</si>
  <si>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</si>
  <si>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</si>
  <si>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</si>
  <si>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</si>
  <si>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</si>
  <si>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</si>
  <si>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</si>
  <si>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</si>
  <si>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</si>
  <si>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</si>
  <si>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</si>
  <si>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</si>
  <si>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</si>
  <si>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</si>
  <si>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</si>
  <si>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</si>
  <si>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</si>
  <si>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</si>
  <si>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</si>
  <si>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</si>
  <si>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</si>
  <si>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</si>
  <si>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</si>
  <si>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</si>
  <si>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</si>
  <si>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</si>
  <si>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</si>
  <si>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</si>
  <si>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</si>
  <si>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</si>
  <si>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</si>
  <si>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</si>
  <si>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</si>
  <si>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</si>
  <si>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</si>
  <si>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</si>
  <si>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</si>
  <si>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</si>
  <si>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</si>
  <si>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</si>
  <si>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</si>
  <si>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</si>
  <si>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</si>
  <si>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</si>
  <si>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</si>
  <si>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</si>
  <si>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</si>
  <si>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</si>
  <si>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</si>
  <si>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</si>
  <si>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</si>
  <si>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</si>
  <si>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</si>
  <si>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</si>
  <si>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</si>
  <si>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</si>
  <si>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</si>
  <si>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</si>
  <si>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</si>
  <si>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</si>
  <si>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</si>
  <si>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</si>
  <si>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</si>
  <si>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</si>
  <si>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</si>
  <si>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</si>
  <si>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</si>
  <si>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</si>
  <si>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</si>
  <si>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</si>
  <si>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</si>
  <si>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</si>
  <si>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</si>
  <si>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</si>
  <si>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</si>
  <si>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</si>
  <si>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</si>
  <si>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</si>
  <si>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</si>
  <si>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</si>
  <si>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</si>
  <si>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</si>
  <si>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</si>
  <si>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</si>
  <si>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</si>
  <si>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</si>
  <si>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</si>
  <si>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</si>
  <si>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</si>
  <si>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</si>
  <si>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</si>
  <si>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</si>
  <si>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</si>
  <si>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</si>
  <si>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</si>
  <si>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</si>
  <si>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</si>
  <si>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</si>
  <si>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</si>
  <si>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</si>
  <si>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</si>
  <si>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</si>
  <si>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</si>
  <si>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</si>
  <si>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</si>
  <si>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</si>
  <si>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</si>
  <si>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</si>
  <si>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</si>
  <si>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</si>
  <si>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</si>
  <si>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</si>
  <si>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</si>
  <si>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</si>
  <si>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</si>
  <si>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</si>
  <si>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</si>
  <si>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</si>
  <si>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</si>
  <si>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</si>
  <si>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</si>
  <si>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</si>
  <si>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</si>
  <si>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</si>
  <si>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</si>
  <si>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</si>
  <si>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</si>
  <si>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</si>
  <si>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</si>
  <si>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</si>
  <si>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</si>
  <si>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</si>
  <si>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</si>
  <si>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</si>
  <si>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</si>
  <si>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</si>
  <si>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</si>
  <si>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</si>
  <si>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</si>
  <si>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</si>
  <si>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</si>
  <si>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</si>
  <si>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</si>
  <si>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</si>
  <si>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</si>
  <si>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</si>
  <si>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</si>
  <si>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</si>
  <si>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</si>
  <si>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</si>
  <si>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</si>
  <si>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</si>
  <si>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</si>
  <si>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</si>
  <si>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</si>
  <si>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</si>
  <si>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</si>
  <si>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</si>
  <si>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</si>
  <si>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</si>
  <si>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</si>
  <si>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</si>
  <si>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</si>
  <si>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</si>
  <si>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</si>
  <si>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</si>
  <si>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</si>
  <si>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</si>
  <si>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</si>
  <si>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</si>
  <si>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</si>
  <si>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</si>
  <si>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</si>
  <si>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</si>
  <si>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</si>
  <si>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</si>
  <si>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</si>
  <si>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</si>
  <si>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</si>
  <si>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</si>
  <si>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</si>
  <si>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</si>
  <si>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</si>
  <si>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</si>
  <si>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</si>
  <si>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</si>
  <si>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</si>
  <si>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</si>
  <si>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</si>
  <si>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</si>
  <si>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</si>
  <si>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</si>
  <si>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</si>
  <si>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</si>
  <si>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</si>
  <si>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</si>
  <si>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</si>
  <si>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</si>
  <si>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</si>
  <si>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</si>
  <si>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</si>
  <si>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</si>
  <si>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</si>
  <si>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</si>
  <si>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</si>
  <si>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</si>
  <si>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</si>
  <si>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</si>
  <si>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</si>
  <si>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</si>
  <si>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</si>
  <si>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</si>
  <si>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</si>
  <si>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</si>
  <si>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</si>
  <si>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</si>
  <si>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</si>
  <si>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</si>
  <si>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</si>
  <si>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</si>
  <si>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</si>
  <si>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</si>
  <si>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</si>
  <si>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</si>
  <si>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</si>
  <si>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</si>
  <si>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</si>
  <si>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</si>
  <si>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</si>
  <si>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</si>
  <si>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</si>
  <si>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</si>
  <si>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</si>
  <si>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</si>
  <si>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</si>
  <si>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</si>
  <si>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</si>
  <si>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</si>
  <si>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</si>
  <si>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</si>
  <si>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</si>
  <si>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</si>
  <si>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</si>
  <si>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</si>
  <si>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</si>
  <si>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</si>
  <si>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</si>
  <si>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</si>
  <si>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</si>
  <si>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</si>
  <si>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</si>
  <si>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</si>
  <si>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</si>
  <si>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</si>
  <si>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</si>
  <si>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</si>
  <si>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</si>
  <si>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</si>
  <si>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</si>
  <si>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</si>
  <si>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</si>
  <si>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</si>
  <si>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</si>
  <si>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</si>
  <si>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</si>
  <si>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</si>
  <si>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</si>
  <si>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</si>
  <si>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</si>
  <si>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</si>
  <si>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</si>
  <si>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</si>
  <si>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</si>
  <si>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</si>
  <si>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</si>
  <si>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</si>
  <si>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</si>
  <si>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</si>
  <si>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</si>
  <si>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</si>
  <si>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</si>
  <si>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</si>
  <si>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</si>
  <si>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</si>
  <si>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</si>
  <si>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</si>
  <si>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</si>
  <si>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</si>
  <si>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</si>
  <si>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</si>
  <si>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</si>
  <si>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</si>
  <si>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</si>
  <si>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</si>
  <si>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</si>
  <si>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</si>
  <si>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</si>
  <si>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</si>
  <si>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</si>
  <si>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</si>
  <si>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</si>
  <si>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</si>
  <si>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</si>
  <si>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</si>
  <si>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</si>
  <si>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</si>
  <si>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</si>
  <si>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</si>
  <si>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</si>
  <si>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</si>
  <si>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</si>
  <si>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</si>
  <si>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</si>
  <si>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</si>
  <si>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</si>
  <si>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</si>
  <si>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</si>
  <si>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</si>
  <si>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</si>
  <si>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</si>
  <si>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</si>
  <si>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</si>
  <si>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</si>
  <si>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</si>
  <si>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</si>
  <si>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</si>
  <si>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</si>
  <si>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</si>
  <si>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</si>
  <si>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</si>
  <si>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</si>
  <si>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</si>
  <si>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</si>
  <si>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</si>
  <si>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</si>
  <si>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</si>
  <si>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</si>
  <si>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</si>
  <si>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</si>
  <si>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</si>
  <si>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</si>
  <si>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</si>
  <si>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</si>
  <si>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</si>
  <si>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</si>
  <si>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</si>
  <si>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</si>
  <si>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</si>
  <si>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</si>
  <si>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</si>
  <si>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</si>
  <si>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</si>
  <si>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</si>
  <si>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</si>
  <si>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</si>
  <si>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</si>
  <si>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</si>
  <si>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</si>
  <si>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</si>
  <si>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</si>
  <si>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</si>
  <si>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</si>
  <si>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</si>
  <si>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</si>
  <si>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</si>
  <si>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</si>
  <si>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</si>
  <si>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</si>
  <si>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</si>
  <si>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</si>
  <si>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</si>
  <si>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</si>
  <si>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</si>
  <si>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</si>
  <si>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</si>
  <si>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</si>
  <si>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</si>
  <si>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</si>
  <si>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</si>
  <si>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</si>
  <si>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</si>
  <si>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</si>
  <si>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</si>
  <si>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</si>
  <si>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</si>
  <si>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</si>
  <si>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</si>
  <si>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</si>
  <si>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</si>
  <si>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</si>
  <si>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</si>
  <si>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</si>
  <si>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</si>
  <si>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</si>
  <si>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</si>
  <si>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</si>
  <si>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</si>
  <si>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</si>
  <si>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</si>
  <si>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</si>
  <si>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</si>
  <si>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</si>
  <si>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</si>
  <si>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</si>
  <si>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</si>
  <si>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</si>
  <si>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</si>
  <si>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</si>
  <si>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</si>
  <si>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</si>
  <si>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</si>
  <si>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</si>
  <si>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</si>
  <si>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</si>
  <si>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</si>
  <si>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</si>
  <si>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</si>
  <si>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</si>
  <si>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</si>
  <si>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</si>
  <si>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</si>
  <si>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</si>
  <si>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</si>
  <si>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</si>
  <si>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</si>
  <si>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</si>
  <si>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</si>
  <si>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</si>
  <si>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</si>
  <si>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</si>
  <si>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</si>
  <si>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</si>
  <si>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</si>
  <si>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</si>
  <si>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</si>
  <si>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</si>
  <si>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</si>
  <si>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</si>
  <si>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</si>
  <si>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</si>
  <si>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</si>
  <si>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</si>
  <si>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</si>
  <si>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</si>
  <si>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</si>
  <si>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</si>
  <si>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</si>
  <si>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</si>
  <si>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</si>
  <si>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</si>
  <si>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</si>
  <si>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</si>
  <si>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</si>
  <si>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</si>
  <si>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</si>
  <si>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</si>
  <si>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</si>
  <si>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</si>
  <si>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</si>
  <si>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</si>
  <si>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</si>
  <si>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</si>
  <si>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</si>
  <si>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</si>
  <si>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</si>
  <si>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</si>
  <si>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</si>
  <si>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</si>
  <si>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</si>
  <si>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</si>
  <si>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</si>
  <si>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</si>
  <si>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</si>
  <si>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</si>
  <si>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</si>
  <si>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</si>
  <si>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</si>
  <si>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</si>
  <si>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</si>
  <si>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</si>
  <si>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</si>
  <si>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</si>
  <si>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</si>
  <si>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</si>
  <si>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</si>
  <si>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</si>
  <si>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</si>
  <si>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</si>
  <si>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</si>
  <si>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</si>
  <si>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</si>
  <si>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</si>
  <si>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</si>
  <si>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</si>
  <si>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</si>
  <si>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</si>
  <si>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</si>
  <si>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</si>
  <si>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</si>
  <si>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</si>
  <si>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</si>
  <si>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</si>
  <si>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</si>
  <si>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</si>
  <si>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</si>
  <si>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</si>
  <si>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</si>
  <si>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</si>
  <si>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</si>
  <si>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</si>
  <si>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</si>
  <si>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</si>
  <si>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</si>
  <si>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</si>
  <si>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</si>
  <si>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</si>
  <si>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</si>
  <si>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</si>
  <si>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</si>
  <si>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</si>
  <si>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</si>
  <si>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</si>
  <si>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</si>
  <si>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</si>
  <si>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</si>
  <si>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</si>
  <si>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</si>
  <si>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</si>
  <si>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</si>
  <si>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</si>
  <si>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</si>
  <si>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</si>
  <si>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</si>
  <si>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</si>
  <si>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</si>
  <si>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</si>
  <si>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</si>
  <si>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</si>
  <si>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</si>
  <si>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</si>
  <si>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</si>
  <si>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</si>
  <si>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</si>
  <si>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</si>
  <si>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</si>
  <si>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</si>
  <si>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</si>
  <si>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</si>
  <si>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</si>
  <si>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</si>
  <si>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</si>
  <si>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</si>
  <si>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</si>
  <si>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</si>
  <si>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</si>
  <si>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</si>
  <si>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</si>
  <si>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</si>
  <si>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</si>
  <si>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</si>
  <si>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</si>
  <si>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</si>
  <si>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</si>
  <si>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</si>
  <si>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</si>
  <si>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</si>
  <si>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</si>
  <si>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</si>
  <si>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</si>
  <si>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</si>
  <si>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</si>
  <si>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</si>
  <si>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</si>
  <si>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</si>
  <si>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</si>
  <si>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</si>
  <si>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</si>
  <si>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</si>
  <si>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</si>
  <si>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</si>
  <si>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</si>
  <si>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</si>
  <si>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</si>
  <si>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</si>
  <si>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</si>
  <si>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</si>
  <si>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</si>
  <si>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</si>
  <si>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</si>
  <si>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</si>
  <si>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</si>
  <si>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</si>
  <si>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</si>
  <si>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</si>
  <si>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</si>
  <si>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</si>
  <si>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</si>
  <si>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</si>
  <si>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</si>
  <si>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</si>
  <si>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</si>
  <si>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</si>
  <si>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</si>
  <si>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</si>
  <si>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</si>
  <si>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</si>
  <si>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</si>
  <si>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</si>
  <si>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</si>
  <si>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</si>
  <si>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</si>
  <si>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</si>
  <si>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</si>
  <si>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</si>
  <si>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</si>
  <si>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</si>
  <si>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</si>
  <si>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</si>
  <si>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</si>
  <si>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</si>
  <si>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</si>
  <si>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</si>
  <si>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</si>
  <si>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</si>
  <si>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</si>
  <si>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</si>
  <si>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</si>
  <si>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</si>
  <si>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</si>
  <si>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</si>
  <si>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</si>
  <si>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</si>
  <si>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</si>
  <si>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</si>
  <si>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</si>
  <si>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</si>
  <si>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</si>
  <si>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</si>
  <si>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</si>
  <si>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</si>
  <si>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</si>
  <si>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</si>
  <si>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</si>
  <si>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</si>
  <si>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</si>
  <si>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</si>
  <si>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</si>
  <si>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</si>
  <si>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</si>
  <si>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</si>
  <si>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</si>
  <si>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</si>
  <si>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</si>
  <si>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</si>
  <si>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</si>
  <si>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</si>
  <si>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</si>
  <si>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</si>
  <si>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</si>
  <si>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</si>
  <si>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</si>
  <si>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</si>
  <si>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</si>
  <si>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</si>
  <si>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</si>
  <si>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</si>
  <si>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</si>
  <si>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</si>
  <si>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</si>
  <si>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</si>
  <si>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</si>
  <si>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</si>
  <si>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</si>
  <si>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</si>
  <si>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</si>
  <si>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</si>
  <si>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</si>
  <si>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</si>
  <si>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</si>
  <si>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</si>
  <si>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</si>
  <si>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</si>
  <si>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</si>
  <si>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</si>
  <si>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</si>
  <si>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</si>
  <si>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</si>
  <si>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</si>
  <si>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</si>
  <si>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</si>
  <si>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</si>
  <si>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</si>
  <si>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</si>
  <si>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</si>
  <si>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</si>
  <si>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</si>
  <si>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</si>
  <si>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</si>
  <si>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</si>
  <si>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</si>
  <si>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</si>
  <si>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</si>
  <si>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</si>
  <si>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</si>
  <si>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</si>
  <si>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</si>
  <si>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</si>
  <si>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</si>
  <si>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</si>
  <si>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</si>
  <si>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</si>
  <si>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</si>
  <si>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</si>
  <si>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</si>
  <si>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</si>
  <si>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</si>
  <si>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</si>
  <si>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</si>
  <si>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</si>
  <si>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</si>
  <si>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</si>
  <si>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</si>
  <si>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</si>
  <si>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</si>
  <si>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</si>
  <si>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</si>
  <si>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</si>
  <si>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</si>
  <si>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</si>
  <si>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</si>
  <si>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</si>
  <si>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</si>
  <si>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</si>
  <si>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</si>
  <si>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</si>
  <si>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</si>
  <si>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</si>
  <si>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</si>
  <si>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</si>
  <si>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</si>
  <si>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</si>
  <si>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</si>
  <si>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</si>
  <si>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</si>
  <si>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</si>
  <si>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</si>
  <si>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</si>
  <si>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</si>
  <si>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</si>
  <si>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</si>
  <si>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</si>
  <si>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</si>
  <si>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</si>
  <si>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</si>
  <si>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</si>
  <si>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</si>
  <si>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</si>
  <si>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</si>
  <si>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</si>
  <si>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</si>
  <si>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</si>
  <si>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</si>
  <si>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</si>
  <si>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</si>
  <si>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</si>
  <si>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</si>
  <si>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</si>
  <si>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</si>
  <si>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</si>
  <si>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</si>
  <si>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</si>
  <si>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</si>
  <si>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</si>
  <si>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</si>
  <si>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</si>
  <si>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</si>
  <si>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</si>
  <si>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</si>
  <si>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</si>
  <si>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</si>
  <si>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</si>
  <si>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</si>
  <si>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</si>
  <si>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</si>
  <si>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</si>
  <si>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</si>
  <si>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</si>
  <si>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</si>
  <si>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</si>
  <si>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</si>
  <si>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</si>
  <si>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</si>
  <si>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</si>
  <si>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</si>
  <si>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</si>
  <si>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</si>
  <si>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</si>
  <si>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</si>
  <si>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</si>
  <si>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</si>
  <si>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</si>
  <si>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</si>
  <si>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</si>
  <si>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</si>
  <si>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</si>
  <si>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</si>
  <si>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</si>
  <si>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</si>
  <si>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</si>
  <si>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</si>
  <si>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</si>
  <si>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</si>
  <si>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</si>
  <si>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</si>
  <si>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</si>
  <si>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</si>
  <si>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</si>
  <si>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</si>
  <si>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</si>
  <si>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</si>
  <si>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</si>
  <si>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</si>
  <si>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</si>
  <si>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</si>
  <si>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</si>
  <si>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</si>
  <si>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</si>
  <si>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</si>
  <si>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</si>
  <si>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</si>
  <si>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</si>
  <si>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</si>
  <si>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</si>
  <si>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</si>
  <si>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</si>
  <si>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</si>
  <si>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</si>
  <si>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</si>
  <si>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</si>
  <si>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</si>
  <si>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</si>
  <si>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</si>
  <si>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</si>
  <si>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</si>
  <si>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</si>
  <si>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</si>
  <si>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</si>
  <si>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</si>
  <si>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</si>
  <si>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</si>
  <si>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</si>
  <si>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</si>
  <si>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</si>
  <si>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</si>
  <si>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</si>
  <si>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</si>
  <si>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</si>
  <si>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</si>
  <si>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</si>
  <si>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</si>
  <si>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</si>
  <si>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</si>
  <si>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</si>
  <si>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</si>
  <si>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</si>
  <si>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</si>
  <si>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</si>
  <si>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</si>
  <si>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</si>
  <si>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</si>
  <si>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</si>
  <si>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</si>
  <si>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</si>
  <si>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</si>
  <si>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</si>
  <si>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</si>
  <si>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</si>
  <si>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</si>
  <si>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</si>
  <si>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</si>
  <si>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</si>
  <si>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</si>
  <si>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</si>
  <si>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</si>
  <si>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</si>
  <si>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</si>
  <si>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</si>
  <si>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</si>
  <si>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</si>
  <si>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</si>
  <si>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</si>
  <si>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</si>
  <si>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</si>
  <si>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</si>
  <si>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</si>
  <si>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</si>
  <si>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</si>
  <si>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</si>
  <si>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</si>
  <si>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</si>
  <si>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</si>
  <si>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</si>
  <si>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</si>
  <si>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</si>
  <si>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</si>
  <si>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</si>
  <si>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</si>
  <si>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</si>
  <si>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</si>
  <si>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</si>
  <si>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</si>
  <si>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</si>
  <si>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</si>
  <si>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</si>
  <si>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</si>
  <si>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</si>
  <si>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</si>
  <si>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</si>
  <si>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</si>
  <si>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</si>
  <si>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</si>
  <si>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</si>
  <si>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</si>
  <si>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</si>
  <si>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</si>
  <si>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</si>
  <si>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</si>
  <si>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</si>
  <si>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</si>
  <si>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</si>
  <si>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</si>
  <si>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</si>
  <si>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</si>
  <si>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</si>
  <si>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</si>
  <si>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</si>
  <si>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</si>
  <si>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</si>
  <si>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</si>
  <si>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</si>
  <si>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</si>
  <si>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</si>
  <si>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</si>
  <si>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</si>
  <si>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</si>
  <si>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</si>
  <si>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</si>
  <si>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</si>
  <si>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</si>
  <si>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</si>
  <si>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</si>
  <si>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</si>
  <si>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</si>
  <si>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</si>
  <si>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</si>
  <si>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</si>
  <si>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</si>
  <si>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</si>
  <si>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</si>
  <si>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</si>
  <si>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</si>
  <si>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</si>
  <si>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</si>
  <si>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</si>
  <si>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</si>
  <si>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</si>
  <si>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</si>
  <si>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</si>
  <si>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</si>
  <si>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</si>
  <si>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</si>
  <si>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</si>
  <si>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</si>
  <si>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</si>
  <si>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</si>
  <si>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</si>
  <si>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</si>
  <si>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</si>
  <si>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</si>
  <si>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</si>
  <si>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</si>
  <si>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</si>
  <si>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</si>
  <si>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</si>
  <si>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</si>
  <si>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</si>
  <si>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</si>
  <si>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</si>
  <si>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</si>
  <si>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</si>
  <si>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</si>
  <si>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</si>
  <si>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</si>
  <si>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</si>
  <si>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</si>
  <si>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</si>
  <si>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</si>
  <si>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</si>
  <si>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</si>
  <si>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</si>
  <si>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</si>
  <si>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</si>
  <si>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</si>
  <si>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</si>
  <si>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</si>
  <si>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</si>
  <si>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</si>
  <si>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</si>
  <si>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</si>
  <si>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</si>
  <si>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</si>
  <si>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</si>
  <si>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</si>
  <si>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</si>
  <si>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</si>
  <si>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</si>
  <si>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</si>
  <si>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</si>
  <si>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</si>
  <si>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</si>
  <si>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</si>
  <si>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</si>
  <si>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</si>
  <si>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</si>
  <si>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</si>
  <si>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</si>
  <si>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</si>
  <si>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</si>
  <si>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</si>
  <si>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</si>
  <si>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</si>
  <si>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</si>
  <si>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</si>
  <si>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</si>
  <si>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</si>
  <si>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</si>
  <si>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</si>
  <si>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</si>
  <si>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</si>
  <si>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</si>
  <si>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</si>
  <si>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</si>
  <si>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</si>
  <si>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</si>
  <si>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</si>
  <si>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</si>
  <si>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</si>
  <si>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</si>
  <si>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</si>
  <si>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</si>
  <si>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</si>
  <si>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</si>
  <si>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</si>
  <si>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</si>
  <si>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</si>
  <si>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</si>
  <si>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</si>
  <si>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</si>
  <si>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</si>
  <si>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</si>
  <si>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</si>
  <si>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</si>
  <si>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</si>
  <si>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</si>
  <si>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</si>
  <si>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</si>
  <si>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</si>
  <si>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</si>
  <si>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</si>
  <si>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</si>
  <si>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</si>
  <si>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</si>
  <si>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</si>
  <si>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</si>
  <si>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</si>
  <si>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</si>
  <si>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</si>
  <si>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</si>
  <si>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</si>
  <si>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</si>
  <si>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</si>
  <si>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</si>
  <si>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</si>
  <si>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</si>
  <si>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</si>
  <si>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</si>
  <si>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</si>
  <si>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</si>
  <si>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</si>
  <si>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</si>
  <si>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</si>
  <si>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</si>
  <si>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</si>
  <si>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</si>
  <si>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</si>
  <si>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</si>
  <si>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</si>
  <si>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</si>
  <si>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</si>
  <si>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</si>
  <si>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</si>
  <si>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</si>
  <si>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</si>
  <si>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</si>
  <si>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</si>
  <si>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</si>
  <si>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</si>
  <si>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</si>
  <si>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</si>
  <si>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</si>
  <si>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</si>
  <si>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</si>
  <si>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</si>
  <si>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</si>
  <si>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</si>
  <si>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</si>
  <si>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</si>
  <si>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</si>
  <si>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</si>
  <si>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</si>
  <si>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</si>
  <si>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</si>
  <si>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</si>
  <si>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</si>
  <si>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</si>
  <si>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</si>
  <si>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</si>
  <si>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</si>
  <si>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</si>
  <si>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</si>
  <si>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</si>
  <si>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</si>
  <si>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</si>
  <si>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</si>
  <si>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</si>
  <si>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</si>
  <si>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</si>
  <si>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</si>
  <si>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</si>
  <si>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</si>
  <si>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</si>
  <si>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</si>
  <si>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</si>
  <si>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</si>
  <si>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</si>
  <si>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</si>
  <si>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</si>
  <si>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</si>
  <si>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</si>
  <si>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</si>
  <si>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</si>
  <si>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</si>
  <si>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</si>
  <si>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</si>
  <si>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</si>
  <si>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</si>
  <si>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</si>
  <si>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</si>
  <si>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</si>
  <si>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</si>
  <si>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</si>
  <si>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</si>
  <si>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</si>
  <si>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</si>
  <si>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</si>
  <si>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</si>
  <si>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</si>
  <si>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</si>
  <si>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</si>
  <si>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</si>
  <si>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</si>
  <si>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</si>
  <si>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</si>
  <si>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</si>
  <si>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</si>
  <si>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</si>
  <si>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</si>
  <si>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</si>
  <si>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</si>
  <si>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</si>
  <si>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</si>
  <si>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</si>
  <si>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</si>
  <si>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</si>
  <si>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</si>
  <si>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</si>
  <si>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</si>
  <si>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</si>
  <si>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</si>
  <si>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</si>
  <si>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</si>
  <si>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</si>
  <si>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</si>
  <si>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</si>
  <si>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</si>
  <si>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</si>
  <si>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</si>
  <si>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</si>
  <si>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</si>
  <si>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</si>
  <si>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</si>
  <si>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</si>
  <si>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</si>
  <si>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</si>
  <si>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</si>
  <si>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</si>
  <si>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</si>
  <si>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</si>
  <si>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</si>
  <si>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</si>
  <si>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</si>
  <si>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</si>
  <si>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</si>
  <si>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</si>
  <si>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</si>
  <si>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</si>
  <si>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</si>
  <si>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</si>
  <si>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</si>
  <si>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</si>
  <si>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</si>
  <si>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</si>
  <si>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</si>
  <si>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</si>
  <si>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</si>
  <si>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</si>
  <si>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</si>
  <si>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</si>
  <si>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</si>
  <si>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</si>
  <si>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</si>
  <si>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</si>
  <si>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</si>
  <si>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</si>
  <si>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</si>
  <si>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</si>
  <si>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</si>
  <si>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</si>
  <si>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</si>
  <si>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</si>
  <si>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</si>
  <si>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</si>
  <si>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</si>
  <si>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</si>
  <si>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</si>
  <si>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</si>
  <si>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</si>
  <si>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</si>
  <si>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</si>
  <si>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</si>
  <si>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</si>
  <si>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</si>
  <si>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</si>
  <si>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</si>
  <si>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</si>
  <si>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</si>
  <si>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</si>
  <si>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</si>
  <si>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</si>
  <si>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</si>
  <si>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</si>
  <si>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</si>
  <si>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</si>
  <si>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</si>
  <si>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</si>
  <si>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</si>
  <si>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</si>
  <si>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</si>
  <si>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</si>
  <si>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</si>
  <si>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</si>
  <si>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</si>
  <si>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</si>
  <si>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</si>
  <si>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</si>
  <si>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</si>
  <si>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</si>
  <si>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</si>
  <si>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</si>
  <si>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</si>
  <si>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</si>
  <si>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</si>
  <si>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</si>
  <si>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</si>
  <si>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</si>
  <si>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</si>
  <si>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</si>
  <si>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</si>
  <si>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</si>
  <si>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</si>
  <si>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</si>
  <si>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</si>
  <si>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</si>
  <si>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</si>
  <si>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</si>
  <si>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</si>
  <si>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</si>
  <si>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</si>
  <si>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</si>
  <si>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</si>
  <si>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</si>
  <si>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</si>
  <si>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</si>
  <si>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</si>
  <si>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</si>
  <si>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</si>
  <si>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</si>
  <si>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</si>
  <si>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</si>
  <si>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</si>
  <si>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</si>
  <si>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</si>
  <si>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</si>
  <si>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</si>
  <si>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</si>
  <si>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</si>
  <si>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</si>
  <si>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</si>
  <si>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</si>
  <si>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</si>
  <si>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</si>
  <si>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</si>
  <si>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</si>
  <si>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</si>
  <si>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</si>
  <si>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</si>
  <si>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</si>
  <si>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</si>
  <si>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</si>
  <si>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</si>
  <si>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</si>
  <si>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</si>
  <si>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</si>
  <si>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</si>
  <si>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</si>
  <si>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</si>
  <si>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</si>
  <si>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</si>
  <si>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</si>
  <si>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</si>
  <si>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</si>
  <si>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</si>
  <si>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</si>
  <si>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</si>
  <si>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</si>
  <si>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</si>
  <si>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</si>
  <si>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</si>
  <si>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</si>
  <si>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</si>
  <si>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</si>
  <si>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</si>
  <si>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</si>
  <si>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</si>
  <si>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</si>
  <si>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</si>
  <si>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</si>
  <si>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</si>
  <si>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</si>
  <si>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</si>
  <si>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</si>
  <si>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</si>
  <si>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</si>
  <si>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</si>
  <si>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</si>
  <si>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</si>
  <si>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</si>
  <si>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</si>
  <si>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</si>
  <si>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</si>
  <si>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</si>
  <si>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</si>
  <si>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</si>
  <si>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</si>
  <si>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</si>
  <si>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</si>
  <si>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</si>
  <si>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</si>
  <si>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</si>
  <si>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</si>
  <si>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</si>
  <si>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</si>
  <si>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</si>
  <si>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</si>
  <si>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</si>
  <si>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</si>
  <si>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</si>
  <si>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</si>
  <si>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</si>
  <si>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</si>
  <si>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</si>
  <si>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</si>
  <si>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</si>
  <si>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</si>
  <si>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</si>
  <si>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</si>
  <si>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</si>
  <si>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</si>
  <si>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</si>
  <si>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</si>
  <si>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</si>
  <si>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</si>
  <si>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</si>
  <si>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</si>
  <si>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</si>
  <si>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</si>
  <si>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</si>
  <si>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</si>
  <si>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</si>
  <si>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</si>
  <si>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</si>
  <si>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</si>
  <si>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</si>
  <si>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</si>
  <si>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</si>
  <si>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</si>
  <si>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</si>
  <si>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</si>
  <si>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</si>
  <si>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</si>
  <si>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</si>
  <si>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</si>
  <si>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</si>
  <si>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</si>
  <si>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</si>
  <si>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</si>
  <si>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</si>
  <si>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</si>
  <si>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</si>
  <si>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</si>
  <si>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</si>
  <si>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</si>
  <si>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</si>
  <si>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</si>
  <si>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</si>
  <si>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</si>
  <si>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</si>
  <si>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</si>
  <si>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</si>
  <si>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</si>
  <si>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</si>
  <si>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</si>
  <si>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</si>
  <si>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</si>
  <si>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</si>
  <si>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</si>
  <si>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</si>
  <si>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</si>
  <si>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</si>
  <si>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</si>
  <si>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</si>
  <si>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</si>
  <si>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</si>
  <si>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</si>
  <si>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</si>
  <si>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</si>
  <si>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</si>
  <si>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</si>
  <si>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</si>
  <si>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</si>
  <si>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</si>
  <si>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</si>
  <si>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</si>
  <si>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</si>
  <si>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</si>
  <si>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</si>
  <si>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</si>
  <si>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</si>
  <si>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</si>
  <si>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</si>
  <si>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</si>
  <si>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</si>
  <si>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</si>
  <si>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</si>
  <si>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</si>
  <si>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</si>
  <si>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</si>
  <si>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</si>
  <si>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</si>
  <si>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</si>
  <si>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</si>
  <si>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</si>
  <si>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</si>
  <si>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</si>
  <si>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</si>
  <si>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</si>
  <si>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</si>
  <si>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</si>
  <si>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</si>
  <si>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</si>
  <si>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</si>
  <si>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</si>
  <si>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</si>
  <si>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</si>
  <si>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</si>
  <si>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</si>
  <si>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</si>
  <si>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</si>
  <si>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</si>
  <si>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</si>
  <si>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</si>
  <si>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</si>
  <si>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</si>
  <si>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</si>
  <si>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</si>
  <si>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</si>
  <si>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</si>
  <si>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</si>
  <si>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</si>
  <si>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</si>
  <si>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</si>
  <si>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</si>
  <si>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</si>
  <si>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</si>
  <si>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</si>
  <si>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</si>
  <si>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</si>
  <si>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</si>
  <si>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</si>
  <si>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</si>
  <si>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</si>
  <si>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</si>
  <si>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</si>
  <si>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</si>
  <si>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</si>
  <si>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</si>
  <si>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</si>
  <si>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</si>
  <si>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</si>
  <si>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</si>
  <si>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</si>
  <si>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</si>
  <si>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</si>
  <si>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</si>
  <si>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</si>
  <si>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</si>
  <si>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</si>
  <si>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</si>
  <si>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</si>
  <si>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</si>
  <si>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</si>
  <si>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</si>
  <si>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</si>
  <si>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</si>
  <si>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</si>
  <si>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</si>
  <si>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</si>
  <si>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</si>
  <si>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</si>
  <si>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</si>
  <si>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</si>
  <si>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</si>
  <si>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</si>
  <si>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</si>
  <si>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</si>
  <si>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</si>
  <si>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</si>
  <si>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</si>
  <si>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</si>
  <si>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</si>
  <si>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</si>
  <si>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</si>
  <si>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</si>
  <si>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</si>
  <si>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</si>
  <si>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</si>
  <si>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</si>
  <si>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</si>
  <si>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</si>
  <si>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</si>
  <si>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</si>
  <si>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</si>
  <si>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</si>
  <si>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</si>
  <si>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</si>
  <si>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</si>
  <si>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</si>
  <si>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</si>
  <si>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</si>
  <si>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</si>
  <si>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</si>
  <si>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</si>
  <si>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</si>
  <si>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</si>
  <si>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</si>
  <si>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</si>
  <si>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</si>
  <si>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</si>
  <si>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</si>
  <si>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</si>
  <si>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</si>
  <si>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</si>
  <si>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</si>
  <si>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</si>
  <si>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</si>
  <si>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</si>
  <si>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</si>
  <si>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</si>
  <si>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</si>
  <si>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</si>
  <si>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</si>
  <si>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</si>
  <si>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</si>
  <si>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</si>
  <si>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</si>
  <si>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</si>
  <si>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</si>
  <si>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</si>
  <si>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</si>
  <si>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</si>
  <si>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</si>
  <si>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</si>
  <si>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</si>
  <si>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</si>
  <si>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</si>
  <si>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</si>
  <si>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</si>
  <si>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</si>
  <si>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</si>
  <si>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</si>
  <si>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</si>
  <si>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</si>
  <si>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</si>
  <si>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</si>
  <si>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</si>
  <si>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</si>
  <si>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</si>
  <si>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</si>
  <si>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</si>
  <si>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</si>
  <si>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</si>
  <si>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</si>
  <si>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</si>
  <si>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</si>
  <si>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</si>
  <si>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</si>
  <si>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</si>
  <si>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</si>
  <si>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</si>
  <si>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</si>
  <si>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</si>
  <si>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</si>
  <si>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</si>
  <si>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</si>
  <si>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</si>
  <si>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</si>
  <si>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</si>
  <si>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</si>
  <si>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</si>
  <si>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</si>
  <si>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</si>
  <si>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</si>
  <si>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</si>
  <si>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</si>
  <si>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</si>
  <si>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</si>
  <si>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</si>
  <si>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</si>
  <si>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</si>
  <si>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</si>
  <si>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</si>
  <si>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</si>
  <si>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</si>
  <si>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</si>
  <si>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</si>
  <si>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</si>
  <si>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</si>
  <si>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</si>
  <si>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</si>
  <si>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</si>
  <si>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</si>
  <si>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</si>
  <si>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</si>
  <si>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</si>
  <si>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</si>
  <si>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</si>
  <si>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</si>
  <si>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</si>
  <si>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</si>
  <si>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</si>
  <si>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</si>
  <si>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</si>
  <si>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</si>
  <si>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</si>
  <si>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</si>
  <si>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</si>
  <si>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</si>
  <si>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</si>
  <si>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</si>
  <si>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</si>
  <si>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</si>
  <si>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</si>
  <si>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</si>
  <si>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</si>
  <si>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</si>
  <si>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</si>
  <si>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</si>
  <si>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</si>
  <si>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</si>
  <si>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</si>
  <si>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</si>
  <si>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</si>
  <si>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</si>
  <si>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</si>
  <si>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</si>
  <si>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</si>
  <si>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</si>
  <si>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</si>
  <si>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</si>
  <si>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</si>
  <si>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</si>
  <si>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</si>
  <si>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</si>
  <si>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</si>
  <si>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</si>
  <si>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</si>
  <si>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</si>
  <si>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</si>
  <si>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</si>
  <si>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</si>
  <si>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</si>
  <si>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</si>
  <si>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</si>
  <si>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</si>
  <si>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</si>
  <si>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</si>
  <si>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</si>
  <si>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</si>
  <si>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</si>
  <si>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</si>
  <si>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</si>
  <si>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</si>
  <si>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</si>
  <si>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</si>
  <si>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</si>
  <si>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</si>
  <si>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</si>
  <si>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</si>
  <si>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</si>
  <si>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</si>
  <si>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</si>
  <si>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</si>
  <si>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</si>
  <si>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</si>
  <si>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</si>
  <si>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</si>
  <si>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</si>
  <si>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</si>
  <si>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</si>
  <si>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</si>
  <si>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</si>
  <si>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</si>
  <si>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</si>
  <si>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</si>
  <si>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</si>
  <si>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</si>
  <si>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</si>
  <si>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</si>
  <si>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</si>
  <si>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</si>
  <si>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</si>
  <si>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</si>
  <si>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</si>
  <si>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</si>
  <si>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</si>
  <si>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</si>
  <si>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</si>
  <si>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</si>
  <si>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</si>
  <si>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</si>
  <si>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</si>
  <si>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</si>
  <si>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</si>
  <si>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</si>
  <si>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</si>
  <si>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</si>
  <si>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</si>
  <si>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</si>
  <si>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</si>
  <si>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</si>
  <si>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</si>
  <si>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</si>
  <si>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</si>
  <si>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</si>
  <si>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</si>
  <si>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</si>
  <si>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</si>
  <si>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</si>
  <si>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</si>
  <si>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</si>
  <si>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</si>
  <si>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</si>
  <si>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</si>
  <si>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</si>
  <si>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</si>
  <si>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</si>
  <si>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</si>
  <si>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</si>
  <si>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</si>
  <si>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</si>
  <si>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</si>
  <si>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</si>
  <si>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</si>
  <si>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</si>
  <si>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</si>
  <si>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</si>
  <si>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</si>
  <si>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</si>
  <si>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</si>
  <si>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</si>
  <si>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</si>
  <si>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</si>
  <si>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</si>
  <si>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</si>
  <si>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</si>
  <si>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</si>
  <si>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</si>
  <si>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</si>
  <si>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</si>
  <si>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</si>
  <si>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</si>
  <si>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</si>
  <si>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</si>
  <si>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</si>
  <si>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</si>
  <si>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</si>
  <si>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</si>
  <si>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</si>
  <si>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</si>
  <si>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</si>
  <si>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</si>
  <si>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</si>
  <si>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</si>
  <si>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</si>
  <si>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</si>
  <si>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</si>
  <si>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</si>
  <si>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</si>
  <si>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</si>
  <si>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</si>
  <si>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</si>
  <si>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</si>
  <si>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</si>
  <si>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</si>
  <si>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</si>
  <si>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</si>
  <si>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</si>
  <si>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</si>
  <si>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</si>
  <si>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</si>
  <si>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</si>
  <si>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</si>
  <si>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</si>
  <si>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</si>
  <si>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</si>
  <si>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</si>
  <si>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</si>
  <si>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</si>
  <si>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</si>
  <si>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</si>
  <si>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</si>
  <si>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</si>
  <si>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</si>
  <si>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</si>
  <si>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</si>
  <si>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</si>
  <si>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</si>
  <si>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</si>
  <si>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</si>
  <si>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</si>
  <si>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</si>
  <si>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</si>
  <si>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</si>
  <si>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</si>
  <si>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</si>
  <si>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</si>
  <si>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</si>
  <si>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</si>
  <si>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</si>
  <si>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</si>
  <si>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</si>
  <si>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</si>
  <si>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</si>
  <si>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</si>
  <si>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</si>
  <si>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</si>
  <si>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</si>
  <si>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</si>
  <si>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</si>
  <si>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</si>
  <si>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</si>
  <si>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</si>
  <si>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</si>
  <si>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</si>
  <si>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</si>
  <si>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</si>
  <si>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</si>
  <si>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</si>
  <si>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</si>
  <si>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</si>
  <si>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</si>
  <si>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</si>
  <si>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</si>
  <si>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</si>
  <si>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</si>
  <si>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</si>
  <si>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</si>
  <si>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</si>
  <si>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</si>
  <si>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</si>
  <si>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</si>
  <si>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</si>
  <si>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</si>
  <si>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</si>
  <si>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</si>
  <si>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</si>
  <si>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</si>
  <si>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</si>
  <si>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</si>
  <si>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</si>
  <si>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</si>
  <si>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</si>
  <si>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</si>
  <si>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</si>
  <si>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</si>
  <si>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</si>
  <si>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</si>
  <si>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</si>
  <si>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</si>
  <si>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</si>
  <si>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</si>
  <si>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</si>
  <si>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</si>
  <si>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</si>
  <si>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</si>
  <si>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</si>
  <si>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</si>
  <si>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</si>
  <si>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</si>
  <si>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</si>
  <si>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</si>
  <si>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</si>
  <si>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</si>
  <si>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</si>
  <si>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</si>
  <si>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</si>
  <si>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</si>
  <si>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</si>
  <si>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</si>
  <si>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</si>
  <si>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</si>
  <si>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</si>
  <si>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</si>
  <si>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</si>
  <si>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</si>
  <si>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</si>
  <si>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</si>
  <si>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</si>
  <si>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</si>
  <si>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</si>
  <si>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</si>
  <si>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</si>
  <si>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</si>
  <si>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</si>
  <si>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</si>
  <si>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</si>
  <si>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</si>
  <si>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</si>
  <si>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</si>
  <si>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</si>
  <si>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</si>
  <si>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</si>
  <si>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</si>
  <si>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</si>
  <si>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</si>
  <si>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</si>
  <si>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</si>
  <si>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</si>
  <si>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</si>
  <si>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</si>
  <si>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</si>
  <si>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</si>
  <si>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</si>
  <si>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</si>
  <si>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</si>
  <si>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</si>
  <si>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</si>
  <si>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</si>
  <si>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</si>
  <si>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</si>
  <si>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</si>
  <si>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</si>
  <si>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</si>
  <si>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</si>
  <si>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</si>
  <si>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</si>
  <si>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</si>
  <si>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</si>
  <si>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</si>
  <si>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</si>
  <si>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</si>
  <si>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</si>
  <si>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</si>
  <si>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</si>
  <si>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</si>
  <si>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</si>
  <si>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</si>
  <si>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</si>
  <si>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</si>
  <si>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</si>
  <si>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</si>
  <si>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</si>
  <si>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</si>
  <si>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</si>
  <si>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</si>
  <si>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</si>
  <si>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</si>
  <si>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</si>
  <si>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</si>
  <si>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</si>
  <si>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</si>
  <si>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</si>
  <si>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</si>
  <si>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</si>
  <si>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</si>
  <si>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</si>
  <si>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</si>
  <si>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</si>
  <si>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</si>
  <si>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</si>
  <si>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</si>
  <si>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</si>
  <si>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</si>
  <si>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</si>
  <si>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</si>
  <si>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</si>
  <si>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</si>
  <si>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</si>
  <si>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</si>
  <si>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</si>
  <si>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</si>
  <si>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</si>
  <si>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</si>
  <si>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</si>
  <si>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</si>
  <si>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</si>
  <si>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</si>
  <si>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</si>
  <si>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</si>
  <si>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</si>
  <si>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</si>
  <si>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</si>
  <si>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</si>
  <si>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</si>
  <si>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</si>
  <si>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</si>
  <si>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</si>
  <si>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</si>
  <si>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</si>
  <si>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</si>
  <si>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</si>
  <si>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</si>
  <si>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</si>
  <si>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</si>
  <si>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</si>
  <si>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</si>
  <si>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</si>
  <si>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</si>
  <si>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</si>
  <si>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</si>
  <si>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</si>
  <si>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</si>
  <si>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</si>
  <si>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</si>
  <si>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</si>
  <si>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</si>
  <si>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</si>
  <si>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</si>
  <si>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</si>
  <si>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</si>
  <si>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</si>
  <si>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</si>
  <si>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</si>
  <si>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</si>
  <si>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</si>
  <si>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</si>
  <si>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</si>
  <si>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</si>
  <si>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</si>
  <si>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</si>
  <si>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</si>
  <si>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</si>
  <si>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</si>
  <si>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</si>
  <si>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</si>
  <si>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</si>
  <si>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</si>
  <si>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</si>
  <si>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</si>
  <si>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</si>
  <si>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</si>
  <si>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</si>
  <si>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</si>
  <si>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</si>
  <si>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</si>
  <si>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</si>
  <si>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</si>
  <si>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</si>
  <si>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</si>
  <si>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</si>
  <si>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</si>
  <si>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</si>
  <si>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</si>
  <si>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</si>
  <si>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</si>
  <si>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</si>
  <si>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</si>
  <si>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</si>
  <si>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</si>
  <si>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</si>
  <si>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</si>
  <si>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</si>
  <si>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</si>
  <si>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</si>
  <si>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</si>
  <si>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</si>
  <si>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</si>
  <si>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</si>
  <si>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</si>
  <si>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</si>
  <si>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</si>
  <si>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</si>
  <si>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</si>
  <si>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</si>
  <si>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</si>
  <si>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</si>
  <si>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</si>
  <si>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</si>
  <si>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</si>
  <si>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</si>
  <si>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</si>
  <si>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</si>
  <si>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</si>
  <si>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</si>
  <si>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</si>
  <si>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</si>
  <si>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</si>
  <si>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</si>
  <si>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</si>
  <si>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</si>
  <si>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</si>
  <si>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</si>
  <si>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</si>
  <si>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</si>
  <si>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</si>
  <si>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</si>
  <si>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</si>
  <si>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</si>
  <si>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</si>
  <si>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</si>
  <si>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</si>
  <si>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</si>
  <si>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</si>
  <si>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</si>
  <si>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</si>
  <si>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</si>
  <si>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</si>
  <si>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</si>
  <si>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</si>
  <si>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</si>
  <si>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</si>
  <si>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</si>
  <si>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</si>
  <si>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</si>
  <si>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</si>
  <si>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</si>
  <si>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</si>
  <si>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</si>
  <si>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</si>
  <si>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</si>
  <si>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</si>
  <si>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</si>
  <si>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</si>
  <si>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</si>
  <si>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</si>
  <si>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</si>
  <si>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</si>
  <si>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</si>
  <si>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</si>
  <si>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</si>
  <si>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</si>
  <si>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</si>
  <si>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</si>
  <si>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</si>
  <si>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</si>
  <si>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</si>
  <si>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</si>
  <si>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</si>
  <si>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</si>
  <si>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</si>
  <si>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</si>
  <si>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</si>
  <si>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</si>
  <si>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</si>
  <si>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</si>
  <si>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</si>
  <si>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</si>
  <si>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</si>
  <si>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</si>
  <si>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</si>
  <si>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</si>
  <si>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</si>
  <si>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</si>
  <si>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</si>
  <si>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</si>
  <si>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</si>
  <si>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</si>
  <si>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</si>
  <si>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</si>
  <si>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</si>
  <si>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</si>
  <si>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</si>
  <si>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</si>
  <si>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</si>
  <si>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</si>
  <si>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</si>
  <si>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</si>
  <si>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</si>
  <si>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</si>
  <si>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</si>
  <si>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</si>
  <si>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</si>
  <si>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</si>
  <si>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</si>
  <si>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</si>
  <si>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</si>
  <si>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</si>
  <si>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</si>
  <si>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</si>
  <si>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</si>
  <si>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</si>
  <si>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</si>
  <si>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</si>
  <si>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</si>
  <si>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</si>
  <si>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</si>
  <si>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</si>
  <si>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</si>
  <si>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</si>
  <si>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</si>
  <si>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</si>
  <si>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</si>
  <si>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</si>
  <si>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</si>
  <si>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</si>
  <si>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</si>
  <si>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</si>
  <si>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</si>
  <si>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</si>
  <si>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</si>
  <si>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</si>
  <si>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</si>
  <si>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</si>
  <si>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</si>
  <si>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</si>
  <si>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</si>
  <si>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</si>
  <si>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</si>
  <si>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</si>
  <si>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</si>
  <si>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</si>
  <si>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</si>
  <si>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</si>
  <si>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</si>
  <si>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</si>
  <si>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</si>
  <si>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</si>
  <si>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</si>
  <si>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</si>
  <si>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</si>
  <si>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</si>
  <si>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</si>
  <si>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</si>
  <si>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</si>
  <si>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</si>
  <si>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</si>
  <si>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</si>
  <si>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</si>
  <si>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</si>
  <si>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</si>
  <si>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</si>
  <si>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</si>
  <si>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</si>
  <si>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</si>
  <si>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</si>
  <si>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</si>
  <si>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</si>
  <si>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</si>
  <si>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</si>
  <si>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</si>
  <si>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</si>
  <si>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</si>
  <si>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</si>
  <si>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</si>
  <si>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</si>
  <si>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</si>
  <si>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</si>
  <si>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</si>
  <si>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</si>
  <si>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</si>
  <si>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</si>
  <si>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</si>
  <si>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</si>
  <si>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</si>
  <si>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</si>
  <si>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</si>
  <si>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</si>
  <si>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</si>
  <si>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</si>
  <si>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</si>
  <si>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</si>
  <si>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</si>
  <si>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</si>
  <si>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</si>
  <si>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</si>
  <si>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</si>
  <si>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</si>
  <si>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</si>
  <si>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</si>
  <si>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</si>
  <si>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</si>
  <si>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</si>
  <si>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</si>
  <si>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</si>
  <si>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</si>
  <si>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</si>
  <si>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</si>
  <si>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</si>
  <si>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</si>
  <si>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</si>
  <si>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</si>
  <si>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</si>
  <si>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</si>
  <si>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</si>
  <si>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</si>
  <si>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</si>
  <si>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</si>
  <si>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</si>
  <si>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</si>
  <si>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</si>
  <si>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</si>
  <si>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</si>
  <si>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</si>
  <si>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</si>
  <si>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</si>
  <si>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</si>
  <si>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</si>
  <si>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</si>
  <si>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</si>
  <si>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</si>
  <si>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</si>
  <si>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</si>
  <si>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</si>
  <si>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</si>
  <si>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</si>
  <si>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</si>
  <si>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</si>
  <si>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</si>
  <si>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</si>
  <si>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</si>
  <si>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</si>
  <si>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</si>
  <si>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</si>
  <si>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</si>
  <si>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</si>
  <si>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</si>
  <si>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</si>
  <si>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</si>
  <si>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</si>
  <si>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</si>
  <si>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</si>
  <si>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</si>
  <si>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</si>
  <si>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</si>
  <si>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</si>
  <si>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</si>
  <si>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</si>
  <si>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</si>
  <si>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</si>
  <si>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</si>
  <si>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</si>
  <si>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</si>
  <si>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</si>
  <si>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</si>
  <si>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</si>
  <si>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</si>
  <si>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</si>
  <si>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</si>
  <si>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</si>
  <si>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</si>
  <si>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</si>
  <si>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</si>
  <si>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</si>
  <si>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</si>
  <si>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</si>
  <si>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</si>
  <si>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</si>
  <si>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</si>
  <si>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</si>
  <si>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</si>
  <si>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</si>
  <si>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</si>
  <si>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</si>
  <si>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</si>
  <si>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</si>
  <si>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</si>
  <si>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</si>
  <si>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</si>
  <si>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</si>
  <si>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</si>
  <si>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</si>
  <si>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</si>
  <si>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</si>
  <si>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</si>
  <si>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</si>
  <si>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</si>
  <si>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</si>
  <si>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</si>
  <si>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</si>
  <si>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</si>
  <si>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</si>
  <si>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</si>
  <si>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</si>
  <si>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</si>
  <si>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</si>
  <si>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</si>
  <si>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</si>
  <si>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</si>
  <si>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</si>
  <si>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</si>
  <si>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</si>
  <si>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</si>
  <si>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</si>
  <si>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</si>
  <si>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</si>
  <si>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</si>
  <si>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</si>
  <si>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</si>
  <si>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</si>
  <si>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</si>
  <si>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</si>
  <si>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</si>
  <si>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</si>
  <si>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</si>
  <si>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</si>
  <si>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</si>
  <si>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</si>
  <si>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</si>
  <si>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</si>
  <si>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</si>
  <si>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</si>
  <si>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</si>
  <si>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</si>
  <si>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</si>
  <si>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</si>
  <si>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</si>
  <si>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</si>
  <si>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</si>
  <si>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</si>
  <si>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</si>
  <si>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</si>
  <si>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</si>
  <si>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</si>
  <si>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</si>
  <si>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</si>
  <si>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</si>
  <si>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</si>
  <si>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</si>
  <si>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</si>
  <si>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</si>
  <si>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</si>
  <si>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</si>
  <si>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</si>
  <si>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</si>
  <si>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</si>
  <si>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</si>
  <si>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</si>
  <si>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</si>
  <si>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</si>
  <si>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</si>
  <si>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</si>
  <si>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</si>
  <si>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</si>
  <si>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</si>
  <si>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</si>
  <si>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</si>
  <si>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</si>
  <si>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</si>
  <si>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</si>
  <si>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</si>
  <si>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</si>
  <si>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</si>
  <si>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</si>
  <si>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</si>
  <si>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</si>
  <si>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</si>
  <si>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</si>
  <si>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</si>
  <si>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</si>
  <si>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</si>
  <si>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</si>
  <si>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</si>
  <si>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</si>
  <si>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</si>
  <si>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</si>
  <si>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</si>
  <si>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</si>
  <si>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</si>
  <si>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</si>
  <si>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</si>
  <si>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</si>
  <si>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</si>
  <si>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</si>
  <si>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</si>
  <si>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</si>
  <si>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</si>
  <si>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</si>
  <si>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</si>
  <si>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</si>
  <si>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</si>
  <si>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</si>
  <si>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</si>
  <si>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</si>
  <si>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</si>
  <si>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</si>
  <si>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</si>
  <si>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</si>
  <si>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</si>
  <si>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</si>
  <si>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</si>
  <si>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</si>
  <si>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</si>
  <si>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</si>
  <si>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</si>
  <si>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</si>
  <si>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</si>
  <si>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</si>
  <si>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</si>
  <si>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</si>
  <si>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</si>
  <si>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</si>
  <si>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</si>
  <si>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</si>
  <si>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</si>
  <si>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</si>
  <si>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</si>
  <si>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</si>
  <si>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</si>
  <si>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</si>
  <si>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</si>
  <si>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</si>
  <si>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</si>
  <si>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</si>
  <si>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</si>
  <si>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</si>
  <si>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</si>
  <si>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</si>
  <si>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</si>
  <si>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</si>
  <si>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</si>
  <si>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</si>
  <si>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</si>
  <si>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</si>
  <si>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</si>
  <si>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</si>
  <si>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</si>
  <si>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</si>
  <si>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</si>
  <si>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</si>
  <si>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</si>
  <si>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</si>
  <si>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</si>
  <si>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</si>
  <si>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</si>
  <si>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</si>
  <si>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</si>
  <si>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</si>
  <si>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</si>
  <si>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</si>
  <si>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</si>
  <si>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</si>
  <si>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</si>
  <si>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</si>
  <si>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</si>
  <si>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</si>
  <si>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</si>
  <si>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</si>
  <si>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</si>
  <si>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</si>
  <si>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</si>
  <si>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</si>
  <si>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</si>
  <si>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</si>
  <si>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</si>
  <si>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</si>
  <si>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</si>
  <si>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</si>
  <si>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</si>
  <si>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</si>
  <si>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</si>
  <si>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</si>
  <si>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</si>
  <si>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</si>
  <si>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</si>
  <si>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</si>
  <si>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</si>
  <si>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</si>
  <si>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</si>
  <si>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</si>
  <si>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</si>
  <si>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</si>
  <si>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</si>
  <si>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</si>
  <si>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</si>
  <si>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</si>
  <si>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</si>
  <si>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</si>
  <si>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</si>
  <si>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</si>
  <si>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</si>
  <si>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</si>
  <si>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</si>
  <si>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</si>
  <si>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</si>
  <si>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</si>
  <si>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</si>
  <si>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</si>
  <si>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</si>
  <si>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</si>
  <si>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</si>
  <si>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</si>
  <si>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</si>
  <si>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</si>
  <si>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</si>
  <si>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</si>
  <si>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</si>
  <si>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</si>
  <si>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</si>
  <si>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</si>
  <si>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</si>
  <si>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</si>
  <si>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</si>
  <si>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</si>
  <si>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</si>
  <si>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</si>
  <si>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</si>
  <si>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</si>
  <si>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</si>
  <si>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</si>
  <si>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</si>
  <si>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</si>
  <si>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</si>
  <si>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</si>
  <si>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</si>
  <si>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</si>
  <si>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</si>
  <si>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</si>
  <si>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</si>
  <si>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</si>
  <si>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</si>
  <si>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</si>
  <si>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</si>
  <si>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</si>
  <si>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</si>
  <si>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</si>
  <si>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</si>
  <si>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</si>
  <si>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</si>
  <si>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</si>
  <si>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</si>
  <si>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</si>
  <si>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</si>
  <si>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</si>
  <si>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</si>
  <si>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</si>
  <si>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</si>
  <si>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</si>
  <si>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</si>
  <si>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</si>
  <si>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</si>
  <si>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</si>
  <si>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</si>
  <si>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</si>
  <si>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</si>
  <si>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</si>
  <si>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</si>
  <si>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</si>
  <si>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</si>
  <si>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</si>
  <si>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</si>
  <si>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</si>
  <si>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</si>
  <si>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</si>
  <si>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</si>
  <si>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</si>
  <si>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</si>
  <si>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</si>
  <si>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</si>
  <si>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</si>
  <si>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</si>
  <si>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</si>
  <si>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</si>
  <si>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</si>
  <si>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</si>
  <si>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</si>
  <si>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</si>
  <si>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</si>
  <si>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</si>
  <si>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</si>
  <si>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</si>
  <si>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</si>
  <si>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</si>
  <si>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</si>
  <si>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</si>
  <si>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</si>
  <si>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</si>
  <si>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</si>
  <si>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</si>
  <si>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</si>
  <si>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</si>
  <si>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</si>
  <si>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</si>
  <si>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</si>
  <si>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</si>
  <si>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</si>
  <si>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</si>
  <si>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</si>
  <si>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</si>
  <si>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</si>
  <si>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</si>
  <si>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</si>
  <si>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</si>
  <si>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</si>
  <si>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</si>
  <si>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</si>
  <si>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</si>
  <si>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</si>
  <si>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</si>
  <si>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</si>
  <si>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</si>
  <si>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</si>
  <si>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</si>
  <si>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</si>
  <si>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</si>
  <si>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</si>
  <si>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</si>
  <si>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</si>
  <si>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</si>
  <si>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</si>
  <si>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</si>
  <si>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</si>
  <si>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</si>
  <si>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</si>
  <si>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</si>
  <si>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</si>
  <si>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</si>
  <si>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</si>
  <si>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</si>
  <si>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</si>
  <si>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</si>
  <si>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</si>
  <si>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</si>
  <si>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</si>
  <si>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</si>
  <si>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</si>
  <si>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</si>
  <si>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</si>
  <si>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</si>
  <si>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</si>
  <si>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</si>
  <si>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</si>
  <si>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</si>
  <si>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</si>
  <si>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</si>
  <si>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</si>
  <si>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</si>
  <si>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</si>
  <si>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</si>
  <si>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</si>
  <si>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</si>
  <si>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</si>
  <si>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</si>
  <si>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</si>
  <si>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</si>
  <si>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</si>
  <si>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</si>
  <si>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</si>
  <si>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</si>
  <si>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</si>
  <si>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</si>
  <si>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</si>
  <si>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</si>
  <si>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</si>
  <si>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</si>
  <si>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</si>
  <si>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</si>
  <si>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</si>
  <si>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</si>
  <si>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</si>
  <si>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</si>
  <si>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</si>
  <si>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</si>
  <si>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</si>
  <si>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</si>
  <si>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</si>
  <si>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</si>
  <si>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</si>
  <si>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</si>
  <si>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</si>
  <si>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</si>
  <si>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</si>
  <si>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</si>
  <si>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</si>
  <si>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</si>
  <si>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</si>
  <si>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</si>
  <si>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</si>
  <si>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</si>
  <si>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</si>
  <si>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</si>
  <si>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</si>
  <si>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</si>
  <si>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</si>
  <si>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</si>
  <si>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</si>
  <si>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</si>
  <si>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</si>
  <si>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</si>
  <si>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</si>
  <si>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</si>
  <si>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</si>
  <si>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</si>
  <si>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</si>
  <si>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</si>
  <si>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</si>
  <si>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</si>
  <si>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</si>
  <si>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</si>
  <si>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</si>
  <si>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</si>
  <si>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</si>
  <si>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</si>
  <si>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</si>
  <si>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</si>
  <si>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</si>
  <si>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</si>
  <si>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</si>
  <si>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</si>
  <si>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</si>
  <si>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</si>
  <si>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</si>
  <si>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</si>
  <si>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</si>
  <si>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</si>
  <si>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</si>
  <si>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</si>
  <si>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</si>
  <si>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</si>
  <si>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</si>
  <si>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</si>
  <si>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</si>
  <si>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</si>
  <si>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</si>
  <si>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</si>
  <si>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</si>
  <si>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</si>
  <si>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</si>
  <si>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</si>
  <si>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</si>
  <si>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</si>
  <si>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</si>
  <si>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</si>
  <si>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</si>
  <si>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</si>
  <si>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</si>
  <si>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</si>
  <si>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</si>
  <si>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</si>
  <si>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</si>
  <si>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</si>
  <si>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</si>
  <si>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</si>
  <si>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</si>
  <si>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</si>
  <si>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</si>
  <si>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</si>
  <si>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</si>
  <si>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</si>
  <si>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</si>
  <si>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</si>
  <si>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</si>
  <si>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</si>
  <si>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</si>
  <si>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</si>
  <si>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</si>
  <si>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</si>
  <si>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</si>
  <si>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</si>
  <si>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</si>
  <si>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</si>
  <si>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</si>
  <si>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</si>
  <si>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</si>
  <si>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</si>
  <si>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</si>
  <si>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</si>
  <si>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</si>
  <si>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</si>
  <si>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</si>
  <si>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</si>
  <si>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</si>
  <si>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</si>
  <si>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</si>
  <si>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</si>
  <si>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</si>
  <si>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</si>
  <si>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</si>
  <si>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</si>
  <si>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</si>
  <si>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</si>
  <si>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</si>
  <si>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</si>
  <si>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</si>
  <si>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</si>
  <si>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</si>
  <si>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</si>
  <si>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</si>
  <si>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</si>
  <si>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</si>
  <si>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</si>
  <si>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</si>
  <si>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</si>
  <si>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</si>
  <si>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</si>
  <si>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</si>
  <si>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</si>
  <si>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</si>
  <si>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</si>
  <si>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</si>
  <si>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</si>
  <si>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</si>
  <si>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</si>
  <si>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</si>
  <si>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</si>
  <si>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</si>
  <si>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</si>
  <si>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</si>
  <si>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</si>
  <si>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</si>
  <si>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</si>
  <si>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</si>
  <si>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</si>
  <si>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</si>
  <si>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</si>
  <si>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</si>
  <si>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</si>
  <si>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</si>
  <si>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</si>
  <si>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</si>
  <si>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</si>
  <si>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</si>
  <si>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</si>
  <si>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</si>
  <si>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</si>
  <si>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</si>
  <si>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</si>
  <si>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</si>
  <si>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</si>
  <si>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</si>
  <si>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</si>
  <si>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</si>
  <si>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</si>
  <si>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</si>
  <si>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</si>
  <si>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</si>
  <si>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</si>
  <si>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</si>
  <si>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</si>
  <si>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</si>
  <si>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</si>
  <si>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</si>
  <si>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</si>
  <si>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</si>
  <si>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</si>
  <si>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</si>
  <si>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</si>
  <si>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</si>
  <si>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</si>
  <si>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</si>
  <si>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</si>
  <si>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</si>
  <si>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</si>
  <si>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</si>
  <si>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</si>
  <si>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</si>
  <si>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</si>
  <si>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</si>
  <si>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</si>
  <si>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</si>
  <si>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</si>
  <si>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</si>
  <si>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</si>
  <si>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</si>
  <si>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</si>
  <si>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</si>
  <si>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</si>
  <si>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</si>
  <si>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</si>
  <si>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</si>
  <si>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</si>
  <si>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</si>
  <si>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</si>
  <si>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</si>
  <si>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</si>
  <si>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</si>
  <si>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</si>
  <si>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</si>
  <si>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</si>
  <si>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</si>
  <si>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</si>
  <si>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</si>
  <si>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</si>
  <si>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</si>
  <si>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</si>
  <si>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</si>
  <si>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</si>
  <si>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</si>
  <si>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</si>
  <si>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</si>
  <si>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</si>
  <si>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</si>
  <si>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</si>
  <si>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</si>
  <si>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</si>
  <si>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</si>
  <si>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</si>
  <si>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</si>
  <si>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</si>
  <si>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</si>
  <si>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</si>
  <si>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</si>
  <si>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</si>
  <si>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</si>
  <si>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</si>
  <si>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</si>
  <si>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</si>
  <si>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</si>
  <si>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</si>
  <si>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</si>
  <si>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</si>
  <si>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</si>
  <si>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</si>
  <si>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</si>
  <si>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</si>
  <si>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</si>
  <si>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</si>
  <si>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</si>
  <si>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</si>
  <si>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</si>
  <si>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</si>
  <si>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</si>
  <si>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</si>
  <si>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</si>
  <si>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</si>
  <si>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</si>
  <si>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</si>
  <si>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</si>
  <si>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</si>
  <si>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</si>
  <si>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</si>
  <si>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</si>
  <si>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</si>
  <si>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</si>
  <si>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</si>
  <si>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</si>
  <si>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</si>
  <si>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</si>
  <si>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</si>
  <si>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</si>
  <si>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</si>
  <si>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</si>
  <si>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</si>
  <si>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</si>
  <si>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</si>
  <si>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</si>
  <si>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</si>
  <si>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</si>
  <si>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</si>
  <si>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</si>
  <si>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</si>
  <si>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</si>
  <si>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</si>
  <si>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</si>
  <si>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</si>
  <si>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</si>
  <si>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</si>
  <si>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</si>
  <si>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</si>
  <si>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</si>
  <si>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</si>
  <si>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</si>
  <si>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</si>
  <si>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</si>
  <si>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</si>
  <si>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</si>
  <si>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</si>
  <si>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</si>
  <si>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</si>
  <si>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</si>
  <si>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</si>
  <si>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</si>
  <si>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</si>
  <si>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</si>
  <si>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</si>
  <si>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</si>
  <si>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</si>
  <si>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</si>
  <si>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</si>
  <si>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</si>
  <si>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</si>
  <si>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</si>
  <si>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</si>
  <si>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</si>
  <si>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</si>
  <si>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</si>
  <si>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</si>
  <si>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</si>
  <si>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</si>
  <si>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</si>
  <si>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</si>
  <si>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</si>
  <si>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</si>
  <si>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</si>
  <si>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</si>
  <si>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</si>
  <si>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</si>
  <si>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</si>
  <si>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</si>
  <si>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</si>
  <si>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</si>
  <si>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</si>
  <si>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</si>
  <si>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</si>
  <si>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</si>
  <si>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</si>
  <si>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</si>
  <si>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</si>
  <si>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</si>
  <si>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</si>
  <si>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</si>
  <si>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</si>
  <si>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</si>
  <si>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</si>
  <si>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</si>
  <si>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</si>
  <si>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</si>
  <si>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</si>
  <si>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</si>
  <si>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</si>
  <si>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</si>
  <si>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</si>
  <si>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</si>
  <si>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</si>
  <si>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</si>
  <si>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</si>
  <si>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</si>
  <si>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</si>
  <si>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</si>
  <si>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</si>
  <si>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</si>
  <si>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</si>
  <si>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</si>
  <si>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</si>
  <si>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</si>
  <si>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</si>
  <si>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</si>
  <si>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</si>
  <si>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</si>
  <si>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</si>
  <si>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</si>
  <si>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</si>
  <si>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</si>
  <si>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</si>
  <si>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</si>
  <si>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</si>
  <si>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</si>
  <si>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</si>
  <si>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</si>
  <si>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</si>
  <si>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</si>
  <si>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</si>
  <si>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</si>
  <si>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</si>
  <si>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</si>
  <si>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</si>
  <si>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</si>
  <si>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</si>
  <si>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</si>
  <si>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</si>
  <si>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</si>
  <si>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</si>
  <si>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</si>
  <si>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</si>
  <si>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</si>
  <si>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</si>
  <si>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</si>
  <si>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</si>
  <si>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</si>
  <si>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</si>
  <si>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</si>
  <si>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</si>
  <si>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</si>
  <si>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</si>
  <si>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</si>
  <si>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</si>
  <si>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</si>
  <si>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</si>
  <si>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</si>
  <si>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</si>
  <si>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</si>
  <si>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</si>
  <si>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</si>
  <si>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</si>
  <si>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</si>
  <si>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</si>
  <si>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</si>
  <si>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</si>
  <si>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</si>
  <si>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</si>
  <si>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</si>
  <si>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</si>
  <si>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</si>
  <si>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</si>
  <si>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</si>
  <si>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</si>
  <si>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</si>
  <si>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</si>
  <si>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</si>
  <si>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</si>
  <si>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</si>
  <si>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</si>
  <si>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</si>
  <si>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</si>
  <si>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</si>
  <si>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</si>
  <si>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</si>
  <si>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</si>
  <si>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</si>
  <si>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</si>
  <si>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</si>
  <si>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</si>
  <si>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</si>
  <si>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</si>
  <si>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</si>
  <si>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</si>
  <si>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</si>
  <si>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</si>
  <si>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</si>
  <si>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</si>
  <si>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</si>
  <si>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</si>
  <si>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</si>
  <si>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</si>
  <si>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</si>
  <si>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</si>
  <si>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</si>
  <si>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</si>
  <si>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</si>
  <si>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</si>
  <si>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</si>
  <si>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</si>
  <si>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</si>
  <si>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</si>
  <si>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</si>
  <si>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</si>
  <si>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</si>
  <si>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</si>
  <si>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</si>
  <si>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</si>
  <si>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</si>
  <si>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</si>
  <si>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</si>
  <si>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</si>
  <si>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</si>
  <si>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</si>
  <si>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</si>
  <si>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</si>
  <si>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</si>
  <si>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</si>
  <si>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</si>
  <si>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</si>
  <si>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</si>
  <si>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</si>
  <si>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</si>
  <si>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</si>
  <si>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</si>
  <si>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</si>
  <si>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</si>
  <si>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</si>
  <si>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</si>
  <si>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</si>
  <si>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</si>
  <si>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</si>
  <si>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</si>
  <si>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</si>
  <si>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</si>
  <si>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</si>
  <si>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</si>
  <si>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</si>
  <si>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</si>
  <si>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</si>
  <si>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</si>
  <si>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</si>
  <si>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</si>
  <si>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</si>
  <si>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</si>
  <si>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</si>
  <si>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</si>
  <si>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</si>
  <si>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</si>
  <si>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</si>
  <si>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</si>
  <si>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</si>
  <si>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</si>
  <si>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</si>
  <si>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</si>
  <si>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</si>
  <si>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</si>
  <si>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</si>
  <si>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</si>
  <si>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</si>
  <si>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</si>
  <si>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</si>
  <si>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</si>
  <si>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</si>
  <si>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</si>
  <si>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</si>
  <si>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</si>
  <si>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</si>
  <si>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</si>
  <si>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</si>
  <si>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</si>
  <si>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</si>
  <si>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</si>
  <si>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</si>
  <si>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</si>
  <si>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</si>
  <si>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</si>
  <si>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</si>
  <si>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</si>
  <si>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</si>
  <si>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</si>
  <si>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</si>
  <si>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</si>
  <si>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</si>
  <si>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</si>
  <si>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</si>
  <si>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</si>
  <si>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</si>
  <si>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</si>
  <si>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</si>
  <si>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</si>
  <si>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</si>
  <si>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</si>
  <si>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</si>
  <si>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</si>
  <si>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</si>
  <si>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</si>
  <si>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</si>
  <si>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</si>
  <si>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</si>
  <si>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</si>
  <si>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</si>
  <si>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</si>
  <si>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</si>
  <si>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</si>
  <si>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</si>
  <si>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</si>
  <si>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</si>
  <si>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</si>
  <si>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</si>
  <si>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</si>
  <si>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</si>
  <si>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</si>
  <si>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</si>
  <si>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</si>
  <si>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</si>
  <si>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</si>
  <si>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</si>
  <si>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</si>
  <si>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</si>
  <si>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</si>
  <si>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</si>
  <si>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</si>
  <si>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</si>
  <si>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</si>
  <si>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</si>
  <si>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</si>
  <si>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</si>
  <si>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</si>
  <si>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</si>
  <si>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</si>
  <si>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</si>
  <si>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</si>
  <si>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</si>
  <si>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</si>
  <si>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</si>
  <si>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</si>
  <si>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</si>
  <si>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</si>
  <si>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</si>
  <si>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</si>
  <si>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</si>
  <si>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</si>
  <si>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</si>
  <si>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</si>
  <si>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</si>
  <si>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</si>
  <si>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</si>
  <si>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</si>
  <si>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</si>
  <si>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</si>
  <si>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</si>
  <si>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</si>
  <si>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</si>
  <si>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</si>
  <si>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</si>
  <si>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</si>
  <si>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</si>
  <si>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</si>
  <si>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</si>
  <si>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</si>
  <si>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</si>
  <si>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</si>
  <si>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</si>
  <si>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</si>
  <si>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</si>
  <si>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</si>
  <si>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</si>
  <si>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</si>
  <si>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</si>
  <si>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</si>
  <si>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</si>
  <si>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</si>
  <si>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</si>
  <si>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</si>
  <si>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</si>
  <si>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</si>
  <si>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</si>
  <si>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</si>
  <si>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</si>
  <si>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</si>
  <si>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</si>
  <si>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</si>
  <si>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</si>
  <si>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</si>
  <si>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</si>
  <si>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</si>
  <si>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</si>
  <si>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</si>
  <si>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</si>
  <si>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</si>
  <si>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</si>
  <si>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</si>
  <si>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</si>
  <si>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</si>
  <si>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</si>
  <si>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</si>
  <si>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</si>
  <si>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</si>
  <si>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</si>
  <si>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</si>
  <si>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</si>
  <si>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</si>
  <si>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</si>
  <si>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</si>
  <si>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</si>
  <si>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</si>
  <si>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</si>
  <si>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</si>
  <si>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</si>
  <si>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</si>
  <si>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</si>
  <si>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</si>
  <si>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</si>
  <si>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</si>
  <si>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</si>
  <si>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</si>
  <si>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</si>
  <si>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</si>
  <si>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</si>
  <si>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</si>
  <si>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</si>
  <si>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</si>
  <si>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</si>
  <si>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</si>
  <si>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</si>
  <si>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</si>
  <si>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</si>
  <si>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</si>
  <si>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</si>
  <si>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</si>
  <si>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</si>
  <si>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</si>
  <si>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</si>
  <si>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</si>
  <si>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</si>
  <si>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</si>
  <si>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</si>
  <si>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</si>
  <si>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</si>
  <si>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</si>
  <si>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</si>
  <si>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</si>
  <si>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</si>
  <si>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</si>
  <si>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</si>
  <si>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</si>
  <si>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</si>
  <si>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</si>
  <si>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</si>
  <si>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</si>
  <si>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</si>
  <si>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</si>
  <si>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</si>
  <si>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</si>
  <si>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</si>
  <si>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</si>
  <si>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</si>
  <si>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</si>
  <si>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</si>
  <si>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</si>
  <si>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</si>
  <si>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</si>
  <si>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</si>
  <si>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</si>
  <si>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</si>
  <si>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</si>
  <si>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</si>
  <si>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</si>
  <si>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</si>
  <si>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</si>
  <si>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</si>
  <si>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</si>
  <si>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</si>
  <si>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</si>
  <si>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</si>
  <si>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</si>
  <si>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</si>
  <si>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</si>
  <si>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</si>
  <si>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</si>
  <si>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</si>
  <si>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</si>
  <si>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</si>
  <si>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</si>
  <si>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</si>
  <si>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</si>
  <si>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</si>
  <si>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</si>
  <si>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</si>
  <si>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</si>
  <si>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</si>
  <si>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</si>
  <si>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</si>
  <si>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</si>
  <si>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</si>
  <si>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</si>
  <si>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</si>
  <si>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</si>
  <si>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</si>
  <si>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</si>
  <si>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</si>
  <si>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</si>
  <si>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</si>
  <si>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</si>
  <si>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</si>
  <si>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</si>
  <si>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</si>
  <si>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</si>
  <si>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</si>
  <si>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</si>
  <si>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</si>
  <si>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</si>
  <si>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</si>
  <si>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</si>
  <si>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</si>
  <si>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</si>
  <si>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</si>
  <si>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</si>
  <si>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</si>
  <si>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</si>
  <si>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</si>
  <si>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</si>
  <si>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</si>
  <si>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</si>
  <si>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</si>
  <si>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</si>
  <si>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</si>
  <si>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</si>
  <si>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</si>
  <si>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</si>
  <si>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</si>
  <si>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</si>
  <si>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</si>
  <si>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</si>
  <si>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</si>
  <si>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</si>
  <si>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</si>
  <si>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</si>
  <si>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</si>
  <si>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</si>
  <si>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</si>
  <si>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</si>
  <si>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</si>
  <si>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</si>
  <si>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</si>
  <si>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</si>
  <si>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</si>
  <si>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</si>
  <si>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</si>
  <si>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</si>
  <si>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</si>
  <si>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</si>
  <si>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</si>
  <si>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</si>
  <si>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</si>
  <si>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</si>
  <si>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</si>
  <si>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</si>
  <si>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</si>
  <si>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</si>
  <si>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</si>
  <si>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</si>
  <si>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</si>
  <si>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</si>
  <si>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</si>
  <si>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</si>
  <si>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</si>
  <si>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</si>
  <si>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</si>
  <si>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</si>
  <si>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</si>
  <si>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</si>
  <si>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</si>
  <si>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</si>
  <si>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</si>
  <si>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</si>
  <si>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</si>
  <si>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</si>
  <si>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</si>
  <si>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</si>
  <si>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</si>
  <si>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</si>
  <si>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</si>
  <si>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</si>
  <si>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</si>
  <si>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</si>
  <si>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</si>
  <si>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</si>
  <si>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</si>
  <si>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</si>
  <si>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</si>
  <si>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</si>
  <si>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</si>
  <si>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</si>
  <si>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</si>
  <si>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</si>
  <si>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</si>
  <si>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</si>
  <si>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</si>
  <si>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</si>
  <si>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</si>
  <si>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</si>
  <si>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</si>
  <si>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</si>
  <si>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</si>
  <si>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</si>
  <si>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</si>
  <si>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</si>
  <si>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</si>
  <si>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</si>
  <si>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</si>
  <si>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</si>
  <si>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</si>
  <si>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</si>
  <si>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</si>
  <si>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</si>
  <si>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</si>
  <si>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</si>
  <si>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</si>
  <si>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</si>
  <si>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</si>
  <si>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</si>
  <si>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</si>
  <si>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</si>
  <si>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</si>
  <si>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</si>
  <si>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</si>
  <si>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</si>
  <si>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</si>
  <si>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</si>
  <si>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</si>
  <si>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</si>
  <si>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</si>
  <si>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</si>
  <si>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</si>
  <si>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</si>
  <si>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</si>
  <si>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</si>
  <si>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</si>
  <si>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</si>
  <si>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</si>
  <si>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</si>
  <si>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</si>
  <si>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</si>
  <si>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</si>
  <si>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</si>
  <si>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</si>
  <si>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</si>
  <si>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</si>
  <si>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</si>
  <si>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</si>
  <si>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</si>
  <si>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</si>
  <si>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</si>
  <si>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</si>
  <si>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</si>
  <si>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</si>
  <si>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</si>
  <si>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</si>
  <si>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</si>
  <si>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</si>
  <si>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</si>
  <si>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</si>
  <si>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</si>
  <si>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</si>
  <si>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</si>
  <si>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</si>
  <si>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</si>
  <si>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</si>
  <si>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</si>
  <si>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</si>
  <si>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</si>
  <si>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</si>
  <si>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</si>
  <si>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</si>
  <si>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</si>
  <si>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</si>
  <si>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</si>
  <si>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</si>
  <si>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</si>
  <si>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</si>
  <si>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</si>
  <si>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</si>
  <si>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</si>
  <si>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</si>
  <si>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</si>
  <si>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</si>
  <si>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</si>
  <si>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</si>
  <si>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</si>
  <si>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</si>
  <si>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</si>
  <si>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</si>
  <si>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</si>
  <si>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</si>
  <si>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</si>
  <si>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</si>
  <si>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</si>
  <si>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</si>
  <si>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</si>
  <si>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</si>
  <si>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</si>
  <si>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</si>
  <si>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</si>
  <si>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</si>
  <si>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</si>
  <si>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</si>
  <si>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</si>
  <si>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</si>
  <si>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</si>
  <si>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</si>
  <si>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</si>
  <si>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</si>
  <si>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</si>
  <si>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</si>
  <si>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</si>
  <si>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</si>
  <si>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</si>
  <si>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</si>
  <si>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</si>
  <si>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</si>
  <si>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</si>
  <si>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</si>
  <si>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</si>
  <si>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</si>
  <si>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</si>
  <si>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</si>
  <si>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</si>
  <si>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</si>
  <si>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</si>
  <si>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</si>
  <si>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</si>
  <si>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</si>
  <si>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</si>
  <si>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</si>
  <si>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</si>
  <si>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</si>
  <si>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</si>
  <si>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</si>
  <si>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</si>
  <si>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</si>
  <si>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</si>
  <si>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</si>
  <si>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</si>
  <si>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</si>
  <si>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</si>
  <si>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</si>
  <si>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</si>
  <si>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</si>
  <si>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</si>
  <si>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</si>
  <si>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</si>
  <si>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</si>
  <si>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</si>
  <si>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</si>
  <si>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</si>
  <si>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</si>
  <si>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</si>
  <si>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</si>
  <si>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</si>
  <si>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</si>
  <si>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</si>
  <si>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</si>
  <si>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</si>
  <si>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</si>
  <si>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</si>
  <si>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</si>
  <si>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</si>
  <si>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</si>
  <si>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</si>
  <si>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</si>
  <si>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</si>
  <si>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</si>
  <si>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</si>
  <si>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</si>
  <si>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</si>
  <si>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</si>
  <si>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</si>
  <si>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</si>
  <si>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</si>
  <si>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</si>
  <si>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</si>
  <si>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</si>
  <si>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</si>
  <si>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</si>
  <si>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</si>
  <si>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</si>
  <si>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</si>
  <si>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</si>
  <si>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</si>
  <si>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</si>
  <si>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</si>
  <si>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</si>
  <si>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</si>
  <si>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</si>
  <si>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</si>
  <si>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</si>
  <si>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</si>
  <si>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</si>
  <si>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</si>
  <si>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</si>
  <si>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</si>
  <si>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</si>
  <si>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</si>
  <si>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</si>
  <si>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</si>
  <si>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</si>
  <si>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</si>
  <si>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</si>
  <si>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</si>
  <si>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</si>
  <si>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</si>
  <si>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</si>
  <si>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</si>
  <si>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</si>
  <si>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</si>
  <si>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</si>
  <si>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</si>
  <si>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</si>
  <si>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</si>
  <si>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</si>
  <si>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</si>
  <si>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</si>
  <si>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</si>
  <si>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</si>
  <si>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</si>
  <si>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</si>
  <si>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</si>
  <si>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</si>
  <si>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</si>
  <si>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</si>
  <si>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</si>
  <si>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</si>
  <si>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</si>
  <si>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</si>
  <si>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</si>
  <si>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</si>
  <si>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</si>
  <si>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</si>
  <si>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</si>
  <si>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</si>
  <si>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</si>
  <si>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</si>
  <si>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</si>
  <si>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</si>
  <si>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</si>
  <si>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</si>
  <si>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</si>
  <si>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</si>
  <si>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</si>
  <si>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</si>
  <si>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</si>
  <si>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</si>
  <si>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</si>
  <si>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</si>
  <si>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</si>
  <si>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</si>
  <si>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</si>
  <si>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</si>
  <si>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</si>
  <si>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</si>
  <si>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</si>
  <si>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</si>
  <si>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</si>
  <si>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</si>
  <si>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</si>
  <si>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</si>
  <si>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</si>
  <si>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</si>
  <si>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</si>
  <si>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</si>
  <si>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</si>
  <si>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</si>
  <si>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</si>
  <si>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</si>
  <si>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</si>
  <si>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</si>
  <si>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</si>
  <si>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</si>
  <si>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</si>
  <si>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</si>
  <si>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</si>
  <si>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</si>
  <si>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</si>
  <si>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</si>
  <si>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</si>
  <si>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</si>
  <si>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</si>
  <si>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</si>
  <si>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</si>
  <si>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</si>
  <si>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</si>
  <si>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</si>
  <si>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</si>
  <si>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</si>
  <si>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</si>
  <si>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</si>
  <si>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</si>
  <si>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</si>
  <si>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</si>
  <si>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</si>
  <si>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</si>
  <si>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</si>
  <si>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</si>
  <si>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</si>
  <si>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</si>
  <si>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</si>
  <si>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</si>
  <si>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</si>
  <si>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</si>
  <si>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</si>
  <si>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</si>
  <si>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</si>
  <si>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</si>
  <si>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</si>
  <si>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</si>
  <si>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</si>
  <si>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</si>
  <si>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</si>
  <si>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</si>
  <si>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</si>
  <si>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</si>
  <si>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</si>
  <si>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</si>
  <si>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</si>
  <si>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</si>
  <si>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</si>
  <si>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</si>
  <si>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</si>
  <si>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</si>
  <si>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</si>
  <si>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</si>
  <si>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</si>
  <si>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</si>
  <si>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</si>
  <si>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</si>
  <si>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</si>
  <si>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</si>
  <si>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</si>
  <si>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</si>
  <si>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</si>
  <si>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</si>
  <si>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</si>
  <si>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</si>
  <si>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</si>
  <si>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</si>
  <si>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</si>
  <si>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</si>
  <si>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</si>
  <si>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</si>
  <si>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</si>
  <si>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</si>
  <si>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</si>
  <si>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</si>
  <si>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</si>
  <si>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</si>
  <si>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</si>
  <si>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</si>
  <si>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</si>
  <si>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</si>
  <si>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</si>
  <si>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</si>
  <si>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</si>
  <si>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</si>
  <si>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</si>
  <si>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</si>
  <si>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</si>
  <si>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</si>
  <si>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</si>
  <si>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</si>
  <si>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</si>
  <si>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</si>
  <si>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</si>
  <si>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</si>
  <si>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</si>
  <si>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</si>
  <si>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</si>
  <si>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</si>
  <si>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</si>
  <si>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</si>
  <si>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</si>
  <si>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</si>
  <si>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</si>
  <si>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</si>
  <si>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</si>
  <si>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</si>
  <si>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</si>
  <si>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</si>
  <si>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</si>
  <si>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</si>
  <si>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</si>
  <si>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</si>
  <si>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</si>
  <si>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</si>
  <si>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</si>
  <si>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</si>
  <si>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</si>
  <si>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</si>
  <si>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</si>
  <si>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</si>
  <si>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</si>
  <si>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</si>
  <si>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</si>
  <si>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</si>
  <si>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</si>
  <si>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</si>
  <si>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</si>
  <si>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</si>
  <si>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</si>
  <si>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</si>
  <si>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</si>
  <si>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</si>
  <si>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</si>
  <si>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</si>
  <si>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</si>
  <si>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</si>
  <si>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</si>
  <si>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</si>
  <si>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</si>
  <si>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</si>
  <si>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</si>
  <si>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</si>
  <si>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</si>
  <si>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</si>
  <si>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</si>
  <si>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</si>
  <si>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</si>
  <si>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</si>
  <si>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</si>
  <si>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</si>
  <si>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</si>
  <si>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</si>
  <si>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</si>
  <si>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</si>
  <si>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</si>
  <si>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</si>
  <si>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</si>
  <si>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</si>
  <si>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</si>
  <si>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</si>
  <si>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</si>
  <si>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</si>
  <si>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</si>
  <si>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</si>
  <si>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</si>
  <si>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</si>
  <si>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</si>
  <si>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</si>
  <si>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</si>
  <si>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</si>
  <si>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</si>
  <si>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</si>
  <si>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</si>
  <si>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</si>
  <si>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</si>
  <si>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</si>
  <si>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</si>
  <si>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</si>
  <si>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</si>
  <si>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</si>
  <si>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</si>
  <si>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</si>
  <si>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</si>
  <si>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</si>
  <si>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</si>
  <si>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</si>
  <si>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</si>
  <si>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</si>
  <si>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</si>
  <si>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</si>
  <si>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</si>
  <si>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</si>
  <si>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</si>
  <si>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</si>
  <si>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</si>
  <si>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</si>
  <si>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</si>
  <si>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</si>
  <si>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</si>
  <si>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</si>
  <si>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</si>
  <si>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</si>
  <si>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</si>
  <si>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</si>
  <si>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</si>
  <si>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</si>
  <si>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</si>
  <si>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</si>
  <si>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</si>
  <si>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</si>
  <si>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</si>
  <si>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</si>
  <si>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</si>
  <si>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</si>
  <si>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</si>
  <si>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</si>
  <si>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</si>
  <si>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</si>
  <si>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</si>
  <si>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</si>
  <si>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</si>
  <si>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</si>
  <si>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</si>
  <si>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</si>
  <si>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</si>
  <si>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</si>
  <si>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</si>
  <si>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</si>
  <si>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</si>
  <si>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</si>
  <si>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</si>
  <si>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</si>
  <si>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</si>
  <si>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</si>
  <si>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</si>
  <si>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</si>
  <si>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</si>
  <si>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</si>
  <si>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</si>
  <si>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</si>
  <si>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</si>
  <si>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</si>
  <si>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</si>
  <si>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</si>
  <si>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</si>
  <si>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</si>
  <si>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</si>
  <si>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</si>
  <si>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</si>
  <si>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</si>
  <si>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</si>
  <si>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</si>
  <si>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</si>
  <si>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</si>
  <si>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</si>
  <si>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</si>
  <si>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</si>
  <si>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</si>
  <si>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</si>
  <si>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</si>
  <si>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</si>
  <si>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</si>
  <si>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</si>
  <si>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</si>
  <si>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</si>
  <si>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</si>
  <si>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</si>
  <si>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</si>
  <si>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</si>
  <si>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</si>
  <si>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</si>
  <si>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</si>
  <si>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</si>
  <si>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</si>
  <si>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</si>
  <si>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</si>
  <si>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</si>
  <si>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</si>
  <si>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</si>
  <si>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</si>
  <si>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</si>
  <si>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</si>
  <si>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</si>
  <si>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</si>
  <si>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</si>
  <si>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</si>
  <si>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</si>
  <si>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</si>
  <si>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</si>
  <si>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</si>
  <si>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</si>
  <si>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</si>
  <si>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</si>
  <si>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</si>
  <si>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</si>
  <si>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</si>
  <si>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</si>
  <si>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</si>
  <si>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</si>
  <si>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</si>
  <si>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</si>
  <si>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</si>
  <si>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</si>
  <si>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</si>
  <si>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</si>
  <si>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</si>
  <si>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</si>
  <si>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</si>
  <si>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</si>
  <si>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</si>
  <si>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</si>
  <si>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</si>
  <si>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</si>
  <si>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</si>
  <si>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</si>
  <si>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</si>
  <si>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</si>
  <si>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</si>
  <si>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</si>
  <si>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</si>
  <si>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</si>
  <si>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</si>
  <si>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</si>
  <si>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</si>
  <si>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</si>
  <si>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</si>
  <si>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</si>
  <si>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</si>
  <si>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</si>
  <si>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</si>
  <si>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</si>
  <si>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</si>
  <si>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</si>
  <si>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</si>
  <si>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</si>
  <si>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</si>
  <si>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</si>
  <si>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</si>
  <si>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</si>
  <si>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</si>
  <si>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</si>
  <si>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</si>
  <si>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</si>
  <si>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</si>
  <si>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</si>
  <si>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</si>
  <si>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</si>
  <si>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</si>
  <si>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</si>
  <si>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</si>
  <si>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</si>
  <si>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</si>
  <si>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</si>
  <si>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</si>
  <si>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</si>
  <si>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</si>
  <si>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</si>
  <si>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</si>
  <si>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</si>
  <si>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</si>
  <si>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</si>
  <si>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</si>
  <si>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</si>
  <si>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</si>
  <si>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</si>
  <si>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</si>
  <si>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</si>
  <si>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</si>
  <si>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</si>
  <si>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</si>
  <si>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</si>
  <si>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</si>
  <si>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</si>
  <si>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</si>
  <si>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</si>
  <si>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</si>
  <si>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</si>
  <si>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</si>
  <si>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</si>
  <si>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</si>
  <si>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</si>
  <si>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</si>
  <si>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</si>
  <si>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</si>
  <si>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</si>
  <si>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</si>
  <si>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</si>
  <si>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</si>
  <si>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</si>
  <si>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</si>
  <si>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</si>
  <si>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</si>
  <si>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</si>
  <si>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</si>
  <si>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</si>
  <si>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</si>
  <si>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</si>
  <si>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</si>
  <si>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</si>
  <si>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</si>
  <si>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</si>
  <si>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</si>
  <si>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</si>
  <si>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</si>
  <si>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</si>
  <si>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</si>
  <si>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</si>
  <si>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</si>
  <si>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</si>
  <si>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</si>
  <si>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</si>
  <si>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</si>
  <si>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</si>
  <si>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</si>
  <si>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</si>
  <si>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</si>
  <si>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</si>
  <si>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</si>
  <si>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</si>
  <si>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</si>
  <si>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</si>
  <si>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</si>
  <si>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</si>
  <si>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</si>
  <si>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</si>
  <si>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</si>
  <si>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</si>
  <si>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</si>
  <si>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</si>
  <si>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</si>
  <si>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</si>
  <si>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</si>
  <si>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</si>
  <si>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</si>
  <si>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</si>
  <si>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</si>
  <si>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</si>
  <si>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</si>
  <si>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</si>
  <si>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</si>
  <si>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</si>
  <si>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</si>
  <si>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</si>
  <si>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</si>
  <si>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</si>
  <si>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</si>
  <si>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</si>
  <si>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</si>
  <si>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</si>
  <si>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</si>
  <si>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</si>
  <si>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</si>
  <si>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</si>
  <si>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</si>
  <si>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</si>
  <si>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</si>
  <si>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</si>
  <si>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</si>
  <si>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</si>
  <si>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</si>
  <si>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</si>
  <si>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</si>
  <si>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</si>
  <si>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</si>
  <si>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</si>
  <si>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</si>
  <si>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</si>
  <si>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</si>
  <si>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</si>
  <si>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</si>
  <si>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</si>
  <si>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</si>
  <si>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</si>
  <si>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</si>
  <si>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</si>
  <si>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</si>
  <si>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</si>
  <si>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</si>
  <si>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</si>
  <si>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</si>
  <si>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</si>
  <si>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</si>
  <si>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</si>
  <si>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</si>
  <si>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</si>
  <si>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</si>
  <si>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</si>
  <si>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</si>
  <si>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</si>
  <si>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</si>
  <si>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</si>
  <si>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</si>
  <si>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</si>
  <si>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</si>
  <si>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</si>
  <si>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</si>
  <si>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</si>
  <si>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</si>
  <si>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</si>
  <si>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</si>
  <si>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</si>
  <si>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</si>
  <si>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</si>
  <si>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</si>
  <si>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</si>
  <si>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</si>
  <si>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</si>
  <si>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</si>
  <si>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</si>
  <si>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</si>
  <si>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</si>
  <si>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</si>
  <si>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</si>
  <si>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</si>
  <si>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</si>
  <si>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</si>
  <si>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</si>
  <si>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</si>
  <si>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</si>
  <si>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</si>
  <si>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</si>
  <si>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</si>
  <si>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</si>
  <si>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</si>
  <si>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</si>
  <si>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</si>
  <si>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</si>
  <si>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</si>
  <si>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</si>
  <si>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</si>
  <si>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</si>
  <si>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</si>
  <si>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</si>
  <si>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</si>
  <si>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</si>
  <si>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</si>
  <si>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</si>
  <si>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</si>
  <si>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</si>
  <si>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</si>
  <si>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</si>
  <si>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</si>
  <si>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</si>
  <si>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</si>
  <si>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</si>
  <si>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</si>
  <si>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</si>
  <si>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</si>
  <si>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</si>
  <si>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</si>
  <si>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</si>
  <si>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</si>
  <si>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</si>
  <si>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</si>
  <si>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</si>
  <si>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</si>
  <si>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</si>
  <si>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</si>
  <si>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</si>
  <si>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</si>
  <si>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</si>
  <si>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</si>
  <si>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</si>
  <si>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</si>
  <si>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</si>
  <si>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</si>
  <si>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</si>
  <si>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</si>
  <si>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</si>
  <si>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</si>
  <si>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</si>
  <si>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</si>
  <si>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</si>
  <si>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</si>
  <si>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</si>
  <si>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</si>
  <si>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</si>
  <si>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</si>
  <si>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</si>
  <si>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</si>
  <si>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</si>
  <si>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</si>
  <si>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</si>
  <si>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</si>
  <si>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</si>
  <si>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</si>
  <si>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</si>
  <si>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</si>
  <si>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</si>
  <si>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</si>
  <si>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</si>
  <si>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</si>
  <si>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</si>
  <si>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</si>
  <si>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</si>
  <si>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</si>
  <si>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</si>
  <si>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</si>
  <si>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</si>
  <si>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</si>
  <si>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</si>
  <si>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</si>
  <si>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</si>
  <si>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</si>
  <si>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</si>
  <si>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</si>
  <si>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</si>
  <si>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</si>
  <si>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</si>
  <si>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</si>
  <si>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</si>
  <si>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</si>
  <si>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</si>
  <si>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</si>
  <si>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</si>
  <si>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</si>
  <si>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</si>
  <si>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</si>
  <si>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</si>
  <si>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</si>
  <si>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</si>
  <si>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</si>
  <si>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</si>
  <si>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</si>
  <si>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</si>
  <si>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</si>
  <si>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</si>
  <si>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</si>
  <si>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</si>
  <si>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</si>
  <si>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</si>
  <si>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</si>
  <si>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</si>
  <si>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</si>
  <si>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</si>
  <si>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</si>
  <si>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</si>
  <si>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</si>
  <si>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</si>
  <si>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</si>
  <si>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</si>
  <si>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</si>
  <si>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</si>
  <si>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</si>
  <si>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</si>
  <si>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</si>
  <si>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</si>
  <si>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</si>
  <si>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</si>
  <si>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</si>
  <si>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</si>
  <si>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</si>
  <si>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</si>
  <si>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</si>
  <si>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</si>
  <si>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</si>
  <si>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</si>
  <si>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</si>
  <si>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</si>
  <si>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</si>
  <si>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</si>
  <si>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</si>
  <si>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</si>
  <si>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</si>
  <si>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</si>
  <si>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</si>
  <si>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</si>
  <si>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</si>
  <si>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</si>
  <si>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</si>
  <si>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</si>
  <si>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</si>
  <si>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</si>
  <si>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</si>
  <si>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</si>
  <si>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</si>
  <si>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</si>
  <si>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</si>
  <si>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</si>
  <si>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</si>
  <si>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</si>
  <si>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</si>
  <si>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</si>
  <si>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</si>
  <si>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</si>
  <si>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</si>
  <si>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</si>
  <si>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</si>
  <si>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</si>
  <si>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</si>
  <si>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</si>
  <si>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</si>
  <si>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</si>
  <si>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</si>
  <si>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</si>
  <si>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</si>
  <si>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</si>
  <si>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</si>
  <si>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</si>
  <si>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</si>
  <si>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</si>
  <si>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</si>
  <si>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</si>
  <si>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</si>
  <si>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</si>
  <si>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</si>
  <si>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</si>
  <si>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</si>
  <si>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</si>
  <si>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</si>
  <si>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</si>
  <si>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</si>
  <si>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</si>
  <si>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</si>
  <si>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</si>
  <si>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</si>
  <si>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</si>
  <si>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</si>
  <si>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</si>
  <si>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</si>
  <si>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</si>
  <si>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</si>
  <si>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</si>
  <si>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</si>
  <si>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</si>
  <si>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</si>
  <si>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</si>
  <si>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</si>
  <si>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</si>
  <si>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</si>
  <si>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</si>
  <si>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</si>
  <si>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</si>
  <si>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</si>
  <si>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</si>
  <si>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</si>
  <si>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</si>
  <si>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</si>
  <si>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</si>
  <si>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</si>
  <si>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</si>
  <si>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</si>
  <si>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</si>
  <si>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</si>
  <si>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</si>
  <si>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</si>
  <si>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</si>
  <si>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</si>
  <si>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</si>
  <si>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</si>
  <si>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</si>
  <si>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</si>
  <si>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</si>
  <si>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</si>
  <si>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</si>
  <si>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</si>
  <si>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</si>
  <si>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</si>
  <si>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</si>
  <si>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</si>
  <si>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</si>
  <si>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</si>
  <si>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</si>
  <si>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</si>
  <si>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</si>
  <si>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</si>
  <si>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</si>
  <si>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</si>
  <si>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</si>
  <si>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</si>
  <si>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</si>
  <si>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</si>
  <si>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</si>
  <si>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</si>
  <si>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</si>
  <si>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</si>
  <si>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</si>
  <si>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</si>
  <si>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</si>
  <si>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</si>
  <si>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</si>
  <si>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</si>
  <si>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</si>
  <si>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</si>
  <si>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</si>
  <si>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</si>
  <si>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</si>
  <si>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</si>
  <si>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</si>
  <si>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</si>
  <si>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</si>
  <si>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</si>
  <si>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</si>
  <si>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</si>
  <si>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</si>
  <si>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</si>
  <si>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</si>
  <si>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</si>
  <si>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</si>
  <si>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</si>
  <si>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</si>
  <si>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</si>
  <si>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</si>
  <si>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</si>
  <si>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</si>
  <si>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</si>
  <si>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</si>
  <si>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</si>
  <si>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</si>
  <si>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</si>
  <si>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</si>
  <si>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</si>
  <si>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</si>
  <si>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</si>
  <si>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</si>
  <si>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</si>
  <si>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</si>
  <si>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</si>
  <si>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</si>
  <si>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</si>
  <si>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</si>
  <si>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</si>
  <si>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</si>
  <si>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</si>
  <si>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</si>
  <si>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</si>
  <si>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</si>
  <si>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</si>
  <si>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</si>
  <si>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</si>
  <si>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</si>
  <si>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</si>
  <si>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</si>
  <si>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</si>
  <si>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</si>
  <si>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</si>
  <si>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</si>
  <si>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</si>
  <si>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</si>
  <si>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</si>
  <si>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</si>
  <si>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</si>
  <si>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</si>
  <si>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</si>
  <si>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</si>
  <si>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</si>
  <si>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</si>
  <si>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</si>
  <si>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</si>
  <si>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</si>
  <si>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</si>
  <si>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</si>
  <si>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</si>
  <si>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</si>
  <si>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</si>
  <si>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</si>
  <si>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</si>
  <si>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</si>
  <si>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</si>
  <si>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</si>
  <si>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</si>
  <si>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</si>
  <si>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</si>
  <si>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</si>
  <si>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</si>
  <si>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</si>
  <si>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</si>
  <si>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</si>
  <si>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</si>
  <si>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</si>
  <si>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</si>
  <si>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</si>
  <si>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</si>
  <si>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</si>
  <si>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</si>
  <si>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</si>
  <si>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</si>
  <si>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</si>
  <si>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</si>
  <si>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</si>
  <si>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</si>
  <si>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</si>
  <si>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</si>
  <si>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</si>
  <si>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</si>
  <si>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</si>
  <si>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</si>
  <si>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</si>
  <si>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</si>
  <si>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</si>
  <si>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</si>
  <si>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</si>
  <si>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</si>
  <si>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</si>
  <si>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</si>
  <si>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</si>
  <si>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</si>
  <si>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</si>
  <si>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</si>
  <si>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</si>
  <si>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</si>
  <si>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</si>
  <si>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</si>
  <si>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</si>
  <si>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</si>
  <si>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</si>
  <si>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</si>
  <si>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</si>
  <si>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</si>
  <si>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</si>
  <si>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</si>
  <si>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</si>
  <si>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</si>
  <si>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</si>
  <si>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</si>
  <si>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</si>
  <si>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</si>
  <si>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</si>
  <si>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</si>
  <si>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</si>
  <si>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</si>
  <si>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</si>
  <si>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</si>
  <si>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</si>
  <si>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</si>
  <si>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</si>
  <si>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</si>
  <si>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</si>
  <si>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</si>
  <si>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</si>
  <si>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</si>
  <si>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</si>
  <si>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</si>
  <si>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</si>
  <si>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</si>
  <si>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</si>
  <si>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</si>
  <si>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</si>
  <si>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</si>
  <si>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</si>
  <si>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</si>
  <si>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</si>
  <si>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</si>
  <si>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</si>
  <si>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</si>
  <si>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</si>
  <si>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</si>
  <si>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</si>
  <si>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</si>
  <si>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</si>
  <si>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</si>
  <si>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</si>
  <si>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</si>
  <si>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</si>
  <si>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</si>
  <si>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</si>
  <si>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</si>
  <si>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</si>
  <si>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</si>
  <si>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</si>
  <si>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</si>
  <si>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</si>
  <si>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</si>
  <si>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</si>
  <si>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</si>
  <si>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</si>
  <si>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</si>
  <si>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</si>
  <si>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</si>
  <si>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</si>
  <si>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</si>
  <si>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</si>
  <si>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</si>
  <si>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</si>
  <si>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</si>
  <si>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</si>
  <si>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</si>
  <si>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</si>
  <si>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</si>
  <si>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</si>
  <si>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</si>
  <si>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</si>
  <si>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</si>
  <si>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</si>
  <si>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</si>
  <si>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</si>
  <si>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</si>
  <si>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</si>
  <si>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</si>
  <si>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</si>
  <si>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</si>
  <si>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</si>
  <si>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</si>
  <si>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</si>
  <si>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</si>
  <si>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</si>
  <si>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</si>
  <si>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</si>
  <si>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</si>
  <si>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</si>
  <si>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</si>
  <si>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</si>
  <si>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</si>
  <si>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</si>
  <si>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</si>
  <si>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</si>
  <si>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</si>
  <si>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</si>
  <si>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</si>
  <si>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</si>
  <si>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</si>
  <si>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</si>
  <si>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</si>
  <si>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</si>
  <si>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</si>
  <si>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</si>
  <si>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</si>
  <si>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</si>
  <si>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</si>
  <si>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</si>
  <si>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</si>
  <si>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</si>
  <si>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</si>
  <si>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</si>
  <si>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</si>
  <si>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</si>
  <si>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</si>
  <si>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</si>
  <si>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</si>
  <si>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</si>
  <si>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</si>
  <si>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</si>
  <si>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</si>
  <si>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</si>
  <si>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</si>
  <si>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</si>
  <si>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</si>
  <si>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</si>
  <si>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</si>
  <si>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</si>
  <si>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</si>
  <si>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</si>
  <si>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</si>
  <si>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</si>
  <si>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</si>
  <si>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</si>
  <si>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</si>
  <si>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</si>
  <si>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</si>
  <si>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</si>
  <si>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</si>
  <si>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</si>
  <si>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</si>
  <si>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</si>
  <si>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</si>
  <si>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</si>
  <si>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</si>
  <si>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</si>
  <si>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</si>
  <si>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</si>
  <si>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</si>
  <si>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</si>
  <si>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</si>
  <si>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</si>
  <si>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</si>
  <si>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</si>
  <si>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</si>
  <si>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</si>
  <si>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</si>
  <si>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</si>
  <si>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</si>
  <si>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</si>
  <si>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</si>
  <si>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</si>
  <si>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</si>
  <si>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</si>
  <si>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</si>
  <si>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</si>
  <si>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</si>
  <si>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</si>
  <si>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</si>
  <si>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</si>
  <si>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</si>
  <si>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</si>
  <si>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</si>
  <si>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</si>
  <si>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</si>
  <si>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</si>
  <si>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</si>
  <si>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</si>
  <si>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</si>
  <si>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</si>
  <si>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</si>
  <si>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</si>
  <si>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</si>
  <si>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</si>
  <si>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</si>
  <si>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</si>
  <si>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</si>
  <si>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</si>
  <si>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</si>
  <si>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</si>
  <si>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</si>
  <si>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</si>
  <si>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</si>
  <si>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</si>
  <si>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</si>
  <si>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</si>
  <si>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</si>
  <si>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</si>
  <si>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</si>
  <si>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</si>
  <si>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</si>
  <si>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</si>
  <si>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</si>
  <si>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</si>
  <si>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</si>
  <si>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</si>
  <si>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</si>
  <si>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</si>
  <si>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</si>
  <si>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</si>
  <si>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</si>
  <si>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</si>
  <si>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</si>
  <si>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</si>
  <si>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</si>
  <si>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</si>
  <si>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</si>
  <si>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</si>
  <si>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</si>
  <si>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</si>
  <si>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</si>
  <si>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</si>
  <si>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</si>
  <si>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</si>
  <si>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</si>
  <si>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</si>
  <si>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</si>
  <si>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</si>
  <si>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</si>
  <si>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</si>
  <si>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</si>
  <si>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</si>
  <si>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</si>
  <si>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</si>
  <si>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</si>
  <si>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</si>
  <si>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</si>
  <si>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</si>
  <si>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</si>
  <si>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</si>
  <si>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</si>
  <si>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</si>
  <si>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</si>
  <si>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</si>
  <si>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</si>
  <si>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</si>
  <si>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</si>
  <si>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</si>
  <si>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</si>
  <si>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</si>
  <si>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</si>
  <si>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</si>
  <si>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</si>
  <si>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</si>
  <si>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</si>
  <si>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</si>
  <si>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</si>
  <si>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</si>
  <si>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</si>
  <si>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</si>
  <si>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</si>
  <si>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</si>
  <si>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</si>
  <si>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</si>
  <si>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</si>
  <si>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</si>
  <si>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</si>
  <si>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</si>
  <si>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</si>
  <si>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</si>
  <si>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</si>
  <si>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</si>
  <si>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</si>
  <si>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</si>
  <si>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</si>
  <si>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</si>
  <si>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</si>
  <si>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</si>
  <si>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</si>
  <si>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</si>
  <si>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</si>
  <si>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</si>
  <si>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</si>
  <si>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</si>
  <si>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</si>
  <si>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</si>
  <si>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</si>
  <si>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</si>
  <si>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</si>
  <si>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</si>
  <si>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</si>
  <si>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</si>
  <si>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</si>
  <si>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</si>
  <si>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</si>
  <si>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</si>
  <si>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</si>
  <si>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</si>
  <si>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</si>
  <si>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</si>
  <si>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</si>
  <si>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</si>
  <si>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</si>
  <si>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</si>
  <si>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</si>
  <si>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</si>
  <si>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</si>
  <si>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</si>
  <si>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</si>
  <si>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</si>
  <si>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</si>
  <si>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</si>
  <si>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</si>
  <si>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</si>
  <si>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</si>
  <si>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</si>
  <si>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</si>
  <si>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</si>
  <si>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</si>
  <si>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</si>
  <si>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</si>
  <si>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</si>
  <si>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</si>
  <si>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</si>
  <si>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</si>
  <si>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</si>
  <si>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</si>
  <si>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</si>
  <si>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</si>
  <si>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</si>
  <si>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</si>
  <si>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</si>
  <si>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</si>
  <si>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</si>
  <si>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</si>
  <si>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</si>
  <si>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</si>
  <si>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</si>
  <si>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</si>
  <si>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</si>
  <si>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</si>
  <si>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</si>
  <si>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</si>
  <si>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</si>
  <si>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</si>
  <si>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</si>
  <si>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</si>
  <si>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</si>
  <si>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</si>
  <si>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</si>
  <si>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</si>
  <si>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</si>
  <si>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</si>
  <si>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</si>
  <si>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</si>
  <si>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</si>
  <si>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</si>
  <si>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</si>
  <si>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</si>
  <si>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</si>
  <si>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</si>
  <si>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</si>
  <si>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</si>
  <si>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</si>
  <si>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</si>
  <si>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</si>
  <si>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</si>
  <si>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</si>
  <si>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</si>
  <si>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</si>
  <si>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</si>
  <si>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</si>
  <si>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</si>
  <si>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</si>
  <si>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</si>
  <si>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</si>
  <si>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</si>
  <si>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</si>
  <si>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</si>
  <si>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</si>
  <si>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</si>
  <si>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</si>
  <si>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</si>
  <si>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</si>
  <si>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</si>
  <si>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</si>
  <si>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</si>
  <si>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</si>
  <si>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</si>
  <si>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</si>
  <si>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</si>
  <si>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</si>
  <si>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</si>
  <si>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</si>
  <si>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</si>
  <si>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</si>
  <si>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</si>
  <si>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</si>
  <si>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</si>
  <si>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</si>
  <si>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</si>
  <si>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</si>
  <si>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</si>
  <si>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</si>
  <si>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</si>
  <si>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</si>
  <si>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</si>
  <si>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</si>
  <si>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</si>
  <si>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</si>
  <si>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</si>
  <si>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</si>
  <si>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</si>
  <si>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</si>
  <si>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</si>
  <si>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</si>
  <si>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</si>
  <si>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</si>
  <si>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</si>
  <si>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</si>
  <si>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</si>
  <si>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</si>
  <si>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</si>
  <si>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</si>
  <si>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</si>
  <si>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</si>
  <si>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</si>
  <si>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</si>
  <si>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</si>
  <si>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</si>
  <si>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</si>
  <si>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</si>
  <si>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</si>
  <si>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</si>
  <si>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</si>
  <si>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</si>
  <si>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</si>
  <si>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</si>
  <si>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</si>
  <si>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</si>
  <si>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</si>
  <si>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</si>
  <si>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</si>
  <si>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</si>
  <si>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</si>
  <si>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</si>
  <si>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</si>
  <si>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</si>
  <si>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</si>
  <si>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</si>
  <si>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</si>
  <si>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</si>
  <si>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</si>
  <si>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</si>
  <si>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</si>
  <si>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</si>
  <si>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</si>
  <si>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</si>
  <si>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</si>
  <si>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</si>
  <si>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</si>
  <si>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</si>
  <si>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</si>
  <si>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</si>
  <si>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</si>
  <si>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</si>
  <si>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</si>
  <si>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</si>
  <si>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</si>
  <si>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</si>
  <si>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</si>
  <si>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</si>
  <si>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</si>
  <si>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</si>
  <si>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</si>
  <si>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</si>
  <si>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</si>
  <si>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</si>
  <si>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</si>
  <si>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</si>
  <si>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</si>
  <si>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</si>
  <si>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</si>
  <si>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</si>
  <si>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</si>
  <si>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</si>
  <si>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</si>
  <si>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</si>
  <si>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</si>
  <si>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</si>
  <si>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</si>
  <si>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</si>
  <si>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</si>
  <si>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</si>
  <si>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</si>
  <si>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</si>
  <si>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</si>
  <si>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</si>
  <si>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</si>
  <si>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</si>
  <si>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</si>
  <si>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</si>
  <si>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</si>
  <si>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</si>
  <si>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</si>
  <si>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</si>
  <si>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</si>
  <si>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</si>
  <si>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</si>
  <si>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</si>
  <si>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</si>
  <si>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</si>
  <si>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</si>
  <si>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</si>
  <si>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</si>
  <si>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</si>
  <si>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</si>
  <si>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</si>
  <si>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</si>
  <si>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</si>
  <si>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</si>
  <si>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</si>
  <si>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</si>
  <si>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</si>
  <si>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</si>
  <si>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</si>
  <si>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</si>
  <si>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</si>
  <si>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</si>
  <si>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</si>
  <si>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</si>
  <si>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</si>
  <si>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</si>
  <si>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</si>
  <si>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</si>
  <si>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</si>
  <si>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</si>
  <si>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</si>
  <si>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</si>
  <si>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</si>
  <si>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</si>
  <si>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</si>
  <si>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</si>
  <si>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</si>
  <si>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</si>
  <si>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</si>
  <si>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</si>
  <si>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</si>
  <si>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</si>
  <si>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</si>
  <si>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</si>
  <si>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</si>
  <si>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</si>
  <si>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</si>
  <si>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</si>
  <si>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</si>
  <si>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</si>
  <si>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</si>
  <si>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</si>
  <si>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</si>
  <si>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</si>
  <si>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</si>
  <si>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</si>
  <si>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</si>
  <si>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</si>
  <si>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</si>
  <si>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</si>
  <si>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</si>
  <si>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</si>
  <si>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</si>
  <si>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</si>
  <si>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</si>
  <si>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</si>
  <si>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</si>
  <si>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</si>
  <si>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</si>
  <si>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</si>
  <si>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</si>
  <si>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</si>
  <si>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</si>
  <si>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</si>
  <si>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</si>
  <si>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</si>
  <si>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</si>
  <si>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</si>
  <si>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</si>
  <si>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</si>
  <si>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</si>
  <si>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</si>
  <si>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</si>
  <si>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</si>
  <si>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</si>
  <si>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</si>
  <si>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</si>
  <si>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</si>
  <si>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</si>
  <si>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</si>
  <si>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</si>
  <si>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</si>
  <si>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</si>
  <si>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</si>
  <si>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</si>
  <si>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</si>
  <si>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</si>
  <si>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</si>
  <si>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</si>
  <si>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</si>
  <si>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</si>
  <si>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</si>
  <si>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</si>
  <si>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</si>
  <si>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</si>
  <si>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</si>
  <si>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</si>
  <si>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</si>
  <si>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</si>
  <si>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</si>
  <si>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</si>
  <si>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</si>
  <si>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</si>
  <si>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</si>
  <si>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</si>
  <si>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</si>
  <si>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</si>
  <si>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</si>
  <si>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</si>
  <si>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</si>
  <si>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</si>
  <si>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</si>
  <si>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</si>
  <si>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</si>
  <si>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</si>
  <si>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</si>
  <si>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</si>
  <si>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</si>
  <si>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</si>
  <si>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</si>
  <si>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</si>
  <si>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</si>
  <si>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</si>
  <si>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</si>
  <si>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</si>
  <si>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</si>
  <si>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</si>
  <si>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</si>
  <si>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</si>
  <si>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</si>
  <si>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</si>
  <si>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</si>
  <si>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</si>
  <si>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</si>
  <si>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</si>
  <si>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</si>
  <si>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</si>
  <si>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</si>
  <si>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</si>
  <si>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</si>
  <si>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</si>
  <si>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</si>
  <si>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</si>
  <si>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</si>
  <si>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</si>
  <si>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</si>
  <si>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</si>
  <si>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</si>
  <si>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</si>
  <si>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</si>
  <si>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</si>
  <si>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</si>
  <si>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</si>
  <si>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</si>
  <si>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</si>
  <si>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</si>
  <si>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</si>
  <si>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</si>
  <si>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</si>
  <si>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</si>
  <si>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</si>
  <si>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</si>
  <si>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</si>
  <si>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</si>
  <si>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</si>
  <si>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</si>
  <si>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</si>
  <si>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</si>
  <si>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</si>
  <si>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</si>
  <si>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</si>
  <si>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</si>
  <si>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</si>
  <si>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</si>
  <si>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</si>
  <si>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</si>
  <si>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</si>
  <si>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</si>
  <si>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</si>
  <si>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</si>
  <si>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</si>
  <si>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</si>
  <si>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</si>
  <si>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</si>
  <si>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</si>
  <si>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</si>
  <si>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</si>
  <si>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</si>
  <si>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</si>
  <si>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</si>
  <si>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</si>
  <si>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</si>
  <si>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</si>
  <si>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</si>
  <si>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</si>
  <si>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</si>
  <si>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</si>
  <si>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</si>
  <si>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</si>
  <si>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</si>
  <si>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</si>
  <si>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</si>
  <si>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</si>
  <si>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</si>
  <si>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</si>
  <si>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</si>
  <si>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</si>
  <si>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</si>
  <si>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</si>
  <si>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</si>
  <si>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</si>
  <si>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</si>
  <si>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</si>
  <si>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</si>
  <si>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</si>
  <si>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</si>
  <si>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</si>
  <si>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</si>
  <si>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</si>
  <si>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</si>
  <si>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</si>
  <si>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</si>
  <si>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</si>
  <si>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</si>
  <si>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</si>
  <si>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</si>
  <si>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</si>
  <si>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</si>
  <si>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</si>
  <si>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</si>
  <si>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</si>
  <si>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</si>
  <si>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</si>
  <si>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</si>
  <si>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</si>
  <si>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</si>
  <si>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</si>
  <si>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</si>
  <si>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</si>
  <si>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</si>
  <si>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</si>
  <si>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</si>
  <si>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</si>
  <si>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</si>
  <si>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</si>
  <si>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</si>
  <si>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</si>
  <si>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</si>
  <si>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</si>
  <si>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</si>
  <si>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</si>
  <si>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</si>
  <si>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</si>
  <si>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</si>
  <si>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</si>
  <si>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</si>
  <si>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</si>
  <si>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</si>
  <si>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</si>
  <si>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</si>
  <si>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</si>
  <si>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</si>
  <si>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</si>
  <si>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</si>
  <si>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</si>
  <si>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</si>
  <si>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</si>
  <si>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</si>
  <si>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</si>
  <si>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</si>
  <si>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</si>
  <si>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</si>
  <si>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</si>
  <si>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</si>
  <si>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</si>
  <si>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</si>
  <si>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</si>
  <si>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</si>
  <si>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</si>
  <si>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</si>
  <si>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</si>
  <si>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</si>
  <si>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</si>
  <si>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</si>
  <si>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</si>
  <si>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</si>
  <si>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</si>
  <si>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</si>
  <si>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</si>
  <si>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</si>
  <si>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</si>
  <si>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</si>
  <si>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</si>
  <si>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</si>
  <si>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</si>
  <si>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</si>
  <si>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</si>
  <si>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</si>
  <si>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</si>
  <si>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</si>
  <si>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</si>
  <si>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</si>
  <si>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</si>
  <si>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</si>
  <si>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</si>
  <si>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</si>
  <si>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</si>
  <si>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</si>
  <si>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</si>
  <si>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</si>
  <si>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</si>
  <si>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</si>
  <si>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</si>
  <si>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</si>
  <si>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</si>
  <si>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</si>
  <si>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</si>
  <si>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</si>
  <si>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</si>
  <si>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</si>
  <si>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</si>
  <si>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</si>
  <si>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</si>
  <si>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</si>
  <si>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</si>
  <si>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</si>
  <si>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</si>
  <si>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</si>
  <si>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</si>
  <si>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</si>
  <si>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</si>
  <si>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</si>
  <si>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</si>
  <si>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</si>
  <si>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</si>
  <si>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</si>
  <si>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</si>
  <si>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</si>
  <si>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</si>
  <si>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</si>
  <si>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</si>
  <si>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</si>
  <si>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</si>
  <si>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</si>
  <si>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</si>
  <si>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</si>
  <si>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</si>
  <si>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</si>
  <si>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</si>
  <si>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</si>
  <si>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</si>
  <si>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</si>
  <si>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</si>
  <si>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</si>
  <si>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</si>
  <si>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</si>
  <si>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</si>
  <si>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</si>
  <si>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</si>
  <si>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</si>
  <si>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</si>
  <si>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</si>
  <si>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</si>
  <si>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</si>
  <si>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</si>
  <si>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</si>
  <si>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</si>
  <si>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</si>
  <si>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</si>
  <si>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</si>
  <si>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</si>
  <si>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</si>
  <si>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</si>
  <si>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</si>
  <si>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</si>
  <si>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</si>
  <si>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</si>
  <si>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</si>
  <si>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</si>
  <si>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</si>
  <si>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</si>
  <si>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</si>
  <si>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</si>
  <si>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</si>
  <si>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</si>
  <si>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</si>
  <si>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</si>
  <si>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</si>
  <si>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</si>
  <si>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</si>
  <si>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</si>
  <si>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</si>
  <si>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</si>
  <si>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</si>
  <si>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</si>
  <si>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</si>
  <si>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</si>
  <si>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</si>
  <si>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</si>
  <si>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</si>
  <si>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</si>
  <si>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</si>
  <si>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</si>
  <si>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</si>
  <si>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</si>
  <si>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</si>
  <si>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</si>
  <si>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</si>
  <si>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</si>
  <si>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</si>
  <si>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</si>
  <si>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</si>
  <si>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</si>
  <si>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</si>
  <si>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</si>
  <si>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</si>
  <si>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</si>
  <si>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</si>
  <si>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</si>
  <si>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</si>
  <si>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</si>
  <si>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</si>
  <si>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</si>
  <si>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</si>
  <si>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</si>
  <si>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</si>
  <si>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</si>
  <si>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</si>
  <si>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</si>
  <si>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</si>
  <si>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</si>
  <si>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</si>
  <si>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</si>
  <si>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</si>
  <si>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</si>
  <si>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</si>
  <si>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</si>
  <si>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</si>
  <si>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</si>
  <si>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</si>
  <si>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</si>
  <si>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</si>
  <si>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</si>
  <si>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</si>
  <si>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</si>
  <si>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</si>
  <si>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</si>
  <si>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</si>
  <si>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</si>
  <si>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</si>
  <si>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</si>
  <si>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</si>
  <si>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</si>
  <si>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</si>
  <si>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</si>
  <si>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</si>
  <si>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</si>
  <si>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</si>
  <si>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</si>
  <si>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</si>
  <si>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</si>
  <si>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</si>
  <si>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</si>
  <si>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</si>
  <si>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</si>
  <si>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</si>
  <si>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</si>
  <si>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</si>
  <si>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</si>
  <si>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</si>
  <si>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</si>
  <si>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</si>
  <si>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</si>
  <si>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</si>
  <si>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</si>
  <si>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</si>
  <si>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</si>
  <si>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</si>
  <si>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</si>
  <si>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</si>
  <si>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</si>
  <si>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</si>
  <si>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</si>
  <si>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</si>
  <si>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</si>
  <si>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</si>
  <si>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</si>
  <si>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</si>
  <si>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</si>
  <si>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</si>
  <si>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</si>
  <si>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</si>
  <si>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</si>
  <si>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</si>
  <si>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</si>
  <si>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</si>
  <si>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</si>
  <si>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</si>
  <si>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</si>
  <si>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</si>
  <si>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</si>
  <si>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</si>
  <si>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</si>
  <si>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</si>
  <si>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</si>
  <si>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</si>
  <si>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</si>
  <si>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</si>
  <si>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</si>
  <si>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</si>
  <si>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</si>
  <si>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</si>
  <si>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</si>
  <si>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</si>
  <si>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</si>
  <si>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</si>
  <si>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</si>
  <si>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</si>
  <si>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</si>
  <si>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</si>
  <si>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</si>
  <si>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</si>
  <si>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</si>
  <si>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</si>
  <si>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</si>
  <si>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</si>
  <si>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</si>
  <si>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</si>
  <si>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</si>
  <si>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</si>
  <si>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</si>
  <si>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</si>
  <si>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</si>
  <si>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</si>
  <si>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</si>
  <si>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</si>
  <si>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</si>
  <si>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</si>
  <si>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</si>
  <si>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</si>
  <si>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</si>
  <si>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</si>
  <si>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</si>
  <si>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</si>
  <si>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</si>
  <si>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</si>
  <si>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</si>
  <si>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</si>
  <si>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</si>
  <si>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</si>
  <si>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</si>
  <si>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</si>
  <si>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</si>
  <si>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</si>
  <si>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</si>
  <si>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</si>
  <si>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</si>
  <si>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</si>
  <si>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</si>
  <si>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</si>
  <si>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</si>
  <si>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</si>
  <si>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</si>
  <si>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</si>
  <si>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</si>
  <si>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</si>
  <si>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</si>
  <si>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</si>
  <si>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</si>
  <si>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</si>
  <si>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</si>
  <si>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</si>
  <si>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</si>
  <si>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</si>
  <si>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</si>
  <si>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</si>
  <si>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</si>
  <si>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</si>
  <si>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</si>
  <si>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</si>
  <si>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</si>
  <si>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</si>
  <si>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</si>
  <si>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</si>
  <si>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</si>
  <si>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</si>
  <si>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</si>
  <si>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</si>
  <si>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</si>
  <si>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</si>
  <si>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</si>
  <si>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</si>
  <si>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</si>
  <si>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</si>
  <si>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</si>
  <si>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</si>
  <si>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</si>
  <si>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</si>
  <si>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</si>
  <si>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</si>
  <si>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</si>
  <si>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</si>
  <si>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</si>
  <si>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</si>
  <si>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</si>
  <si>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</si>
  <si>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</si>
  <si>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</si>
  <si>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</si>
  <si>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</si>
  <si>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</si>
  <si>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</si>
  <si>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</si>
  <si>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</si>
  <si>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</si>
  <si>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</si>
  <si>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</si>
  <si>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</si>
  <si>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</si>
  <si>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</si>
  <si>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</si>
  <si>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</si>
  <si>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</si>
  <si>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</si>
  <si>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</si>
  <si>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</si>
  <si>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</si>
  <si>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</si>
  <si>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</si>
  <si>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</si>
  <si>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</si>
  <si>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</si>
  <si>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</si>
  <si>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</si>
  <si>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</si>
  <si>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</si>
  <si>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</si>
  <si>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</si>
  <si>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</si>
  <si>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</si>
  <si>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</si>
  <si>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</si>
  <si>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</si>
  <si>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</si>
  <si>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</si>
  <si>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</si>
  <si>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</si>
  <si>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</si>
  <si>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</si>
  <si>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</si>
  <si>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</si>
  <si>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</si>
  <si>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</si>
  <si>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</si>
  <si>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</si>
  <si>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</si>
  <si>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</si>
  <si>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</si>
  <si>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</si>
  <si>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</si>
  <si>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</si>
  <si>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</si>
  <si>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</si>
  <si>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</si>
  <si>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</si>
  <si>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</si>
  <si>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</si>
  <si>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</si>
  <si>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</si>
  <si>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</si>
  <si>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</si>
  <si>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</si>
  <si>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</si>
  <si>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</si>
  <si>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</si>
  <si>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</si>
  <si>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</si>
  <si>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</si>
  <si>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</si>
  <si>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</si>
  <si>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</si>
  <si>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</si>
  <si>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</si>
  <si>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</si>
  <si>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</si>
  <si>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</si>
  <si>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</si>
  <si>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</si>
  <si>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</si>
  <si>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</si>
  <si>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</si>
  <si>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</si>
  <si>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</si>
  <si>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</si>
  <si>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</si>
  <si>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</si>
  <si>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</si>
  <si>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</si>
  <si>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</si>
  <si>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</si>
  <si>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</si>
  <si>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</si>
  <si>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</si>
  <si>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</si>
  <si>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</si>
  <si>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</si>
  <si>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</si>
  <si>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</si>
  <si>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</si>
  <si>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</si>
  <si>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</si>
  <si>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</si>
  <si>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</si>
  <si>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</si>
  <si>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</si>
  <si>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</si>
  <si>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</si>
  <si>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</si>
  <si>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</si>
  <si>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</si>
  <si>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</si>
  <si>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</si>
  <si>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</si>
  <si>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</si>
  <si>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</si>
  <si>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</si>
  <si>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</si>
  <si>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</si>
  <si>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</si>
  <si>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</si>
  <si>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</si>
  <si>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</si>
  <si>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</si>
  <si>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</si>
  <si>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</si>
  <si>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</si>
  <si>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</si>
  <si>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</si>
  <si>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</si>
  <si>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</si>
  <si>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</si>
  <si>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</si>
  <si>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</si>
  <si>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</si>
  <si>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</si>
  <si>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</si>
  <si>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</si>
  <si>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</si>
  <si>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</si>
  <si>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</si>
  <si>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</si>
  <si>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</si>
  <si>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</si>
  <si>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</si>
  <si>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</si>
  <si>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</si>
  <si>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</si>
  <si>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</si>
  <si>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</si>
  <si>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</si>
  <si>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</si>
  <si>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</si>
  <si>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</si>
  <si>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</si>
  <si>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</si>
  <si>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</si>
  <si>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</si>
  <si>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</si>
  <si>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</si>
  <si>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</si>
  <si>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</si>
  <si>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</si>
  <si>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</si>
  <si>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</si>
  <si>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</si>
  <si>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</si>
  <si>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</si>
  <si>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</si>
  <si>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</si>
  <si>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</si>
  <si>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</si>
  <si>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</si>
  <si>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</si>
  <si>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</si>
  <si>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</si>
  <si>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</si>
  <si>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</si>
  <si>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</si>
  <si>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</si>
  <si>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</si>
  <si>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</si>
  <si>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</si>
  <si>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</si>
  <si>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</si>
  <si>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</si>
  <si>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</si>
  <si>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</si>
  <si>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</si>
  <si>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</si>
  <si>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</si>
  <si>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</si>
  <si>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</si>
  <si>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</si>
  <si>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</si>
  <si>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</si>
  <si>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</si>
  <si>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</si>
  <si>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</si>
  <si>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</si>
  <si>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</si>
  <si>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</si>
  <si>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</si>
  <si>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</si>
  <si>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</si>
  <si>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</si>
  <si>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</si>
  <si>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</si>
  <si>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</si>
  <si>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</si>
  <si>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</si>
  <si>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</si>
  <si>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</si>
  <si>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</si>
  <si>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</si>
  <si>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</si>
  <si>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</si>
  <si>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</si>
  <si>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</si>
  <si>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</si>
  <si>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</si>
  <si>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</si>
  <si>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</si>
  <si>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</si>
  <si>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</si>
  <si>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</si>
  <si>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</si>
  <si>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</si>
  <si>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</si>
  <si>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</si>
  <si>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</si>
  <si>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</si>
  <si>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</si>
  <si>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</si>
  <si>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</si>
  <si>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</si>
  <si>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</si>
  <si>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</si>
  <si>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</si>
  <si>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</si>
  <si>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</si>
  <si>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</si>
  <si>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</si>
  <si>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</si>
  <si>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</si>
  <si>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</si>
  <si>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</si>
  <si>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</si>
  <si>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</si>
  <si>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</si>
  <si>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</si>
  <si>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</si>
  <si>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</si>
  <si>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</si>
  <si>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</si>
  <si>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</si>
  <si>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</si>
  <si>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</si>
  <si>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</si>
  <si>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</si>
  <si>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</si>
  <si>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</si>
  <si>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</si>
  <si>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</si>
  <si>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</si>
  <si>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</si>
  <si>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</si>
  <si>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</si>
  <si>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</si>
  <si>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</si>
  <si>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</si>
  <si>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</si>
  <si>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</si>
  <si>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</si>
  <si>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</si>
  <si>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</si>
  <si>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</si>
  <si>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</si>
  <si>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</si>
  <si>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</si>
  <si>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</si>
  <si>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</si>
  <si>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</si>
  <si>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</si>
  <si>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</si>
  <si>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</si>
  <si>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</si>
  <si>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</si>
  <si>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</si>
  <si>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</si>
  <si>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</si>
  <si>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</si>
  <si>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</si>
  <si>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</si>
  <si>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</si>
  <si>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</si>
  <si>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</si>
  <si>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</si>
  <si>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</si>
  <si>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</si>
  <si>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</si>
  <si>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</si>
  <si>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</si>
  <si>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</si>
  <si>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</si>
  <si>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</si>
  <si>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</si>
  <si>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</si>
  <si>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</si>
  <si>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</si>
  <si>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</si>
  <si>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</si>
  <si>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</si>
  <si>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</si>
  <si>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</si>
  <si>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</si>
  <si>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</si>
  <si>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</si>
  <si>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</si>
  <si>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</si>
  <si>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</si>
  <si>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</si>
  <si>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</si>
  <si>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</si>
  <si>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</si>
  <si>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</si>
  <si>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</si>
  <si>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</si>
  <si>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</si>
  <si>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</si>
  <si>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</si>
  <si>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</si>
  <si>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</si>
  <si>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</si>
  <si>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</si>
  <si>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</si>
  <si>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</si>
  <si>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</si>
  <si>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</si>
  <si>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</si>
  <si>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</si>
  <si>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</si>
  <si>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</si>
  <si>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</si>
  <si>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</si>
  <si>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</si>
  <si>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</si>
  <si>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</si>
  <si>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</si>
  <si>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</si>
  <si>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</si>
  <si>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</si>
  <si>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</si>
  <si>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</si>
  <si>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</si>
  <si>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</si>
  <si>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</si>
  <si>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</si>
  <si>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</si>
  <si>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</si>
  <si>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</si>
  <si>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</si>
  <si>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</si>
  <si>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</si>
  <si>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</si>
  <si>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</si>
  <si>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</si>
  <si>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</si>
  <si>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</si>
  <si>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</si>
  <si>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</si>
  <si>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</si>
  <si>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</si>
  <si>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</si>
  <si>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</si>
  <si>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</si>
  <si>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</si>
  <si>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</si>
  <si>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</si>
  <si>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</si>
  <si>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</si>
  <si>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</si>
  <si>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</si>
  <si>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</si>
  <si>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</si>
  <si>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</si>
  <si>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</si>
  <si>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</si>
  <si>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</si>
  <si>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</si>
  <si>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</si>
  <si>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</si>
  <si>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</si>
  <si>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</si>
  <si>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</si>
  <si>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</si>
  <si>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</si>
  <si>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</si>
  <si>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</si>
  <si>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</si>
  <si>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</si>
  <si>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</si>
  <si>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</si>
  <si>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</si>
  <si>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</si>
  <si>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</si>
  <si>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</si>
  <si>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</si>
  <si>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</si>
  <si>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</si>
  <si>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</si>
  <si>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</si>
  <si>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</si>
  <si>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</si>
  <si>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</si>
  <si>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</si>
  <si>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</si>
  <si>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</si>
  <si>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</si>
  <si>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</si>
  <si>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</si>
  <si>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</si>
  <si>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</si>
  <si>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</si>
  <si>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</si>
  <si>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</si>
  <si>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</si>
  <si>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</si>
  <si>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</si>
  <si>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</si>
  <si>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</si>
  <si>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</si>
  <si>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</si>
  <si>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</si>
  <si>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</si>
  <si>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</si>
  <si>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</si>
  <si>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</si>
  <si>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</si>
  <si>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</si>
  <si>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</si>
  <si>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</si>
  <si>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</si>
  <si>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</si>
  <si>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</si>
  <si>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</si>
  <si>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</si>
  <si>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</si>
  <si>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</si>
  <si>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</si>
  <si>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</si>
  <si>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</si>
  <si>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</si>
  <si>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</si>
  <si>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</si>
  <si>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</si>
  <si>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</si>
  <si>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</si>
  <si>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</si>
  <si>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</si>
  <si>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</si>
  <si>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</si>
  <si>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</si>
  <si>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</si>
  <si>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</si>
  <si>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</si>
  <si>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</si>
  <si>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</si>
  <si>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</si>
  <si>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</si>
  <si>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</si>
  <si>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</si>
  <si>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</si>
  <si>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</si>
  <si>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</si>
  <si>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</si>
  <si>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</si>
  <si>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</si>
  <si>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</si>
  <si>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</si>
  <si>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</si>
  <si>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</si>
  <si>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</si>
  <si>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</si>
  <si>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</si>
  <si>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</si>
  <si>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</si>
  <si>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</si>
  <si>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</si>
  <si>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</si>
  <si>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</si>
  <si>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</si>
  <si>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</si>
  <si>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</si>
  <si>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</si>
  <si>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</si>
  <si>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</si>
  <si>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</si>
  <si>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</si>
  <si>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</si>
  <si>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</si>
  <si>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</si>
  <si>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</si>
  <si>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</si>
  <si>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</si>
  <si>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</si>
  <si>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</si>
  <si>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</si>
  <si>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</si>
  <si>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</si>
  <si>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</si>
  <si>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</si>
  <si>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</si>
  <si>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</si>
  <si>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</si>
  <si>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</si>
  <si>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</si>
  <si>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</si>
  <si>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</si>
  <si>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</si>
  <si>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</si>
  <si>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</si>
  <si>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</si>
  <si>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</si>
  <si>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</si>
  <si>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</si>
  <si>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</si>
  <si>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</si>
  <si>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</si>
  <si>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</si>
  <si>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</si>
  <si>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</si>
  <si>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</si>
  <si>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</si>
  <si>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</si>
  <si>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</si>
  <si>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</si>
  <si>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</si>
  <si>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</si>
  <si>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</si>
  <si>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</si>
  <si>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</si>
  <si>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</si>
  <si>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</si>
  <si>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</si>
  <si>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</si>
  <si>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</si>
  <si>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</si>
  <si>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</si>
  <si>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</si>
  <si>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</si>
  <si>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</si>
  <si>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</si>
  <si>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</si>
  <si>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</si>
  <si>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</si>
  <si>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</si>
  <si>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</si>
  <si>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</si>
  <si>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</si>
  <si>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</si>
  <si>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</si>
  <si>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</si>
  <si>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</si>
  <si>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</si>
  <si>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</si>
  <si>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</si>
  <si>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</si>
  <si>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</si>
  <si>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</si>
  <si>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</si>
  <si>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</si>
  <si>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</si>
  <si>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</si>
  <si>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</si>
  <si>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</si>
  <si>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</si>
  <si>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</si>
  <si>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</si>
  <si>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</si>
  <si>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</si>
  <si>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</si>
  <si>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</si>
  <si>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</si>
  <si>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</si>
  <si>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</si>
  <si>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</si>
  <si>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</si>
  <si>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</si>
  <si>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</si>
  <si>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</si>
  <si>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</si>
  <si>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</si>
  <si>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</si>
  <si>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</si>
  <si>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</si>
  <si>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</si>
  <si>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</si>
  <si>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</si>
  <si>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</si>
  <si>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</si>
  <si>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</si>
  <si>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</si>
  <si>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</si>
  <si>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</si>
  <si>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</si>
  <si>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</si>
  <si>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</si>
  <si>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</si>
  <si>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</si>
  <si>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</si>
  <si>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</si>
  <si>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</si>
  <si>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</si>
  <si>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</si>
  <si>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</si>
  <si>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</si>
  <si>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</si>
  <si>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</si>
  <si>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</si>
  <si>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</si>
  <si>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</si>
  <si>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</si>
  <si>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</si>
  <si>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</si>
  <si>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</si>
  <si>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</si>
  <si>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</si>
  <si>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</si>
  <si>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</si>
  <si>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</si>
  <si>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</si>
  <si>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</si>
  <si>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</si>
  <si>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</si>
  <si>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</si>
  <si>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</si>
  <si>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</si>
  <si>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</si>
  <si>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</si>
  <si>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</si>
  <si>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</si>
  <si>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</si>
  <si>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</si>
  <si>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</si>
  <si>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</si>
  <si>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</si>
  <si>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</si>
  <si>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</si>
  <si>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</si>
  <si>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</si>
  <si>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</si>
  <si>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</si>
  <si>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</si>
  <si>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</si>
  <si>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</si>
  <si>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</si>
  <si>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</si>
  <si>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</si>
  <si>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</si>
  <si>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</si>
  <si>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</si>
  <si>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</si>
  <si>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</si>
  <si>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</si>
  <si>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</si>
  <si>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</si>
  <si>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</si>
  <si>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</si>
  <si>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</si>
  <si>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</si>
  <si>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</si>
  <si>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</si>
  <si>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</si>
  <si>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</si>
  <si>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</si>
  <si>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</si>
  <si>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</si>
  <si>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</si>
  <si>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</si>
  <si>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</si>
  <si>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</si>
  <si>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</si>
  <si>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</si>
  <si>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</si>
  <si>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</si>
  <si>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</si>
  <si>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</si>
  <si>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</si>
  <si>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</si>
  <si>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</si>
  <si>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</si>
  <si>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</si>
  <si>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</si>
  <si>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</si>
  <si>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</si>
  <si>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</si>
  <si>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</si>
  <si>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</si>
  <si>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</si>
  <si>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</si>
  <si>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</si>
  <si>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</si>
  <si>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</si>
  <si>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</si>
  <si>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</si>
  <si>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</si>
  <si>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</si>
  <si>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</si>
  <si>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</si>
  <si>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</si>
  <si>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</si>
  <si>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</si>
  <si>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</si>
  <si>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</si>
  <si>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</si>
  <si>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</si>
  <si>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</si>
  <si>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</si>
  <si>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</si>
  <si>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</si>
  <si>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</si>
  <si>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</si>
  <si>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</si>
  <si>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</si>
  <si>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</si>
  <si>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</si>
  <si>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</si>
  <si>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</si>
  <si>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</si>
  <si>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</si>
  <si>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</si>
  <si>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</si>
  <si>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</si>
  <si>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</si>
  <si>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</si>
  <si>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</si>
  <si>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</si>
  <si>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</si>
  <si>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</si>
  <si>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</si>
  <si>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</si>
  <si>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</si>
  <si>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</si>
  <si>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</si>
  <si>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</si>
  <si>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</si>
  <si>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</si>
  <si>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</si>
  <si>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</si>
  <si>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</si>
  <si>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</si>
  <si>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</si>
  <si>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</si>
  <si>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</si>
  <si>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</si>
  <si>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</si>
  <si>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</si>
  <si>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</si>
  <si>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</si>
  <si>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</si>
  <si>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</si>
  <si>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</si>
  <si>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</si>
  <si>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</si>
  <si>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</si>
  <si>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</si>
  <si>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</si>
  <si>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</si>
  <si>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</si>
  <si>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</si>
  <si>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</si>
  <si>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</si>
  <si>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</si>
  <si>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</si>
  <si>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</si>
  <si>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</si>
  <si>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</si>
  <si>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</si>
  <si>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</si>
  <si>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</si>
  <si>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</si>
  <si>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</si>
  <si>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</si>
  <si>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</si>
  <si>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</si>
  <si>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</si>
  <si>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</si>
  <si>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</si>
  <si>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</si>
  <si>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</si>
  <si>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</si>
  <si>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</si>
  <si>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</si>
  <si>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</si>
  <si>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</si>
  <si>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</si>
  <si>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</si>
  <si>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</si>
  <si>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</si>
  <si>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</si>
  <si>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</si>
  <si>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</si>
  <si>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</si>
  <si>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</si>
  <si>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</si>
  <si>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</si>
  <si>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</si>
  <si>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</si>
  <si>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</si>
  <si>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</si>
  <si>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</si>
  <si>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</si>
  <si>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</si>
  <si>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</si>
  <si>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</si>
  <si>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</si>
  <si>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</si>
  <si>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</si>
  <si>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</si>
  <si>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</si>
  <si>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</si>
  <si>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</si>
  <si>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</si>
  <si>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</si>
  <si>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</si>
  <si>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</si>
  <si>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</si>
  <si>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</si>
  <si>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</si>
  <si>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</si>
  <si>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</si>
  <si>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</si>
  <si>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</si>
  <si>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</si>
  <si>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</si>
  <si>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</si>
  <si>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</si>
  <si>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</si>
  <si>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</si>
  <si>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</si>
  <si>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</si>
  <si>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</si>
  <si>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</si>
  <si>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</si>
  <si>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</si>
  <si>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</si>
  <si>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</si>
  <si>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</si>
  <si>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</si>
  <si>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</si>
  <si>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</si>
  <si>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</si>
  <si>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</si>
  <si>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</si>
  <si>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</si>
  <si>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</si>
  <si>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</si>
  <si>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</si>
  <si>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</si>
  <si>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</si>
  <si>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</si>
  <si>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</si>
  <si>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</si>
  <si>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</si>
  <si>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</si>
  <si>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</si>
  <si>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</si>
  <si>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</si>
  <si>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</si>
  <si>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</si>
  <si>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</si>
  <si>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</si>
  <si>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</si>
  <si>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</si>
  <si>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</si>
  <si>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</si>
  <si>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</si>
  <si>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</si>
  <si>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</si>
  <si>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</si>
  <si>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</si>
  <si>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</si>
  <si>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</si>
  <si>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</si>
  <si>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</si>
  <si>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</si>
  <si>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</si>
  <si>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</si>
  <si>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</si>
  <si>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</si>
  <si>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</si>
  <si>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</si>
  <si>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</si>
  <si>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</si>
  <si>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</si>
  <si>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</si>
  <si>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</si>
  <si>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</si>
  <si>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</si>
  <si>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</si>
  <si>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</si>
  <si>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</si>
  <si>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</si>
  <si>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</si>
  <si>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</si>
  <si>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</si>
  <si>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</si>
  <si>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</si>
  <si>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</si>
  <si>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</si>
  <si>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</si>
  <si>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</si>
  <si>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</si>
  <si>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</si>
  <si>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</si>
  <si>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</si>
  <si>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</si>
  <si>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</si>
  <si>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</si>
  <si>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</si>
  <si>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</si>
  <si>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</si>
  <si>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</si>
  <si>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</si>
  <si>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</si>
  <si>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</si>
  <si>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</si>
  <si>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</si>
  <si>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</si>
  <si>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</si>
  <si>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</si>
  <si>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</si>
  <si>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</si>
  <si>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</si>
  <si>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</si>
  <si>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</si>
  <si>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</si>
  <si>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</si>
  <si>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</si>
  <si>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</si>
  <si>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</si>
  <si>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</si>
  <si>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</si>
  <si>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</si>
  <si>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</si>
  <si>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</si>
  <si>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</si>
  <si>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</si>
  <si>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</si>
  <si>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</si>
  <si>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</si>
  <si>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</si>
  <si>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</si>
  <si>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</si>
  <si>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</si>
  <si>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</si>
  <si>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</si>
  <si>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</si>
  <si>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</si>
  <si>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</si>
  <si>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</si>
  <si>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</si>
  <si>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</si>
  <si>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</si>
  <si>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</si>
  <si>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</si>
  <si>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</si>
  <si>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</si>
  <si>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</si>
  <si>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</si>
  <si>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</si>
  <si>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</si>
  <si>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</si>
  <si>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</si>
  <si>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</si>
  <si>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</si>
  <si>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</si>
  <si>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</si>
  <si>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</si>
  <si>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</si>
  <si>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</si>
  <si>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</si>
  <si>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</si>
  <si>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</si>
  <si>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</si>
  <si>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</si>
  <si>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</si>
  <si>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</si>
  <si>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</si>
  <si>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</si>
  <si>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</si>
  <si>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</si>
  <si>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</si>
  <si>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</si>
  <si>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</si>
  <si>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</si>
  <si>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</si>
  <si>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</si>
  <si>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</si>
  <si>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</si>
  <si>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</si>
  <si>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</si>
  <si>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</si>
  <si>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</si>
  <si>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</si>
  <si>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</si>
  <si>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</si>
  <si>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</si>
  <si>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</si>
  <si>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</si>
  <si>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</si>
  <si>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</si>
  <si>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</si>
  <si>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</si>
  <si>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</si>
  <si>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</si>
  <si>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</si>
  <si>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</si>
  <si>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</si>
  <si>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</si>
  <si>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</si>
  <si>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</si>
  <si>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</si>
  <si>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</si>
  <si>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</si>
  <si>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</si>
  <si>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</si>
  <si>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</si>
  <si>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</si>
  <si>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</si>
  <si>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</si>
  <si>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</si>
  <si>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</si>
  <si>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</si>
  <si>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</si>
  <si>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</si>
  <si>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</si>
  <si>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</si>
  <si>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</si>
  <si>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</si>
  <si>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</si>
  <si>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</si>
  <si>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</si>
  <si>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</si>
  <si>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</si>
  <si>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</si>
  <si>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</si>
  <si>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</si>
  <si>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</si>
  <si>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</si>
  <si>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</si>
  <si>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</si>
  <si>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</si>
  <si>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</si>
  <si>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</si>
  <si>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</si>
  <si>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</si>
  <si>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</si>
  <si>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</si>
  <si>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</si>
  <si>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</si>
  <si>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</si>
  <si>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</si>
  <si>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</si>
  <si>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</si>
  <si>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</si>
  <si>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</si>
  <si>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</si>
  <si>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</si>
  <si>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</si>
  <si>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</si>
  <si>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</si>
  <si>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</si>
  <si>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</si>
  <si>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</si>
  <si>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</si>
  <si>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</si>
  <si>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</si>
  <si>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</si>
  <si>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</si>
  <si>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</si>
  <si>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</si>
  <si>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</si>
  <si>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</si>
  <si>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</si>
  <si>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</si>
  <si>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</si>
  <si>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</si>
  <si>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</si>
  <si>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</si>
  <si>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</si>
  <si>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</si>
  <si>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</si>
  <si>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</si>
  <si>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</si>
  <si>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</si>
  <si>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</si>
  <si>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</si>
  <si>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</si>
  <si>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</si>
  <si>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</si>
  <si>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</si>
  <si>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</si>
  <si>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</si>
  <si>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</si>
  <si>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</si>
  <si>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</si>
  <si>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</si>
  <si>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</si>
  <si>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</si>
  <si>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</si>
  <si>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</si>
  <si>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</si>
  <si>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</si>
  <si>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</si>
  <si>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</si>
  <si>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</si>
  <si>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</si>
  <si>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</si>
  <si>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</si>
  <si>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</si>
  <si>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</si>
  <si>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</si>
  <si>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</si>
  <si>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</si>
  <si>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</si>
  <si>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</si>
  <si>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</si>
  <si>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</si>
  <si>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</si>
  <si>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</si>
  <si>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</si>
  <si>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</si>
  <si>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</si>
  <si>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</si>
  <si>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</si>
  <si>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</si>
  <si>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</si>
  <si>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</si>
  <si>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</si>
  <si>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</si>
  <si>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</si>
  <si>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</si>
  <si>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</si>
  <si>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</si>
  <si>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</si>
  <si>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</si>
  <si>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</si>
  <si>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</si>
  <si>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</si>
  <si>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</si>
  <si>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</si>
  <si>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</si>
  <si>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</si>
  <si>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</si>
  <si>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</si>
  <si>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</si>
  <si>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</si>
  <si>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</si>
  <si>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</si>
  <si>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</si>
  <si>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</si>
  <si>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</si>
  <si>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</si>
  <si>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</si>
  <si>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</si>
  <si>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</si>
  <si>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</si>
  <si>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</si>
  <si>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</si>
  <si>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</si>
  <si>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</si>
  <si>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</si>
  <si>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</si>
  <si>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</si>
  <si>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</si>
  <si>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</si>
  <si>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</si>
  <si>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</si>
  <si>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</si>
  <si>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</si>
  <si>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</si>
  <si>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</si>
  <si>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</si>
  <si>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</si>
  <si>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</si>
  <si>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</si>
  <si>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</si>
  <si>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</si>
  <si>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</si>
  <si>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</si>
  <si>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</si>
  <si>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</si>
  <si>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</si>
  <si>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</si>
  <si>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</si>
  <si>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</si>
  <si>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</si>
  <si>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</si>
  <si>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</si>
  <si>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</si>
  <si>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</si>
  <si>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</si>
  <si>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</si>
  <si>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</si>
  <si>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</si>
  <si>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</si>
  <si>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</si>
  <si>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</si>
  <si>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</si>
  <si>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</si>
  <si>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</si>
  <si>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</si>
  <si>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</si>
  <si>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</si>
  <si>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</si>
  <si>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</si>
  <si>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</si>
  <si>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</si>
  <si>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</si>
  <si>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</si>
  <si>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</si>
  <si>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</si>
  <si>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</si>
  <si>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</si>
  <si>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</si>
  <si>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</si>
  <si>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</si>
  <si>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</si>
  <si>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</si>
  <si>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</si>
  <si>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</si>
  <si>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</si>
  <si>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</si>
  <si>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</si>
  <si>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</si>
  <si>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</si>
  <si>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</si>
  <si>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</si>
  <si>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</si>
  <si>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</si>
  <si>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</si>
  <si>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</si>
  <si>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</si>
  <si>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</si>
  <si>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</si>
  <si>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</si>
  <si>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</si>
  <si>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</si>
  <si>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</si>
  <si>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</si>
  <si>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</si>
  <si>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</si>
  <si>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</si>
  <si>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</si>
  <si>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</si>
  <si>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</si>
  <si>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</si>
  <si>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</si>
  <si>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</si>
  <si>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</si>
  <si>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</si>
  <si>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</si>
  <si>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</si>
  <si>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</si>
  <si>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</si>
  <si>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</si>
  <si>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</si>
  <si>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</si>
  <si>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</si>
  <si>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</si>
  <si>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</si>
  <si>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</si>
  <si>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</si>
  <si>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</si>
  <si>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</si>
  <si>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</si>
  <si>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</si>
  <si>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</si>
  <si>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</si>
  <si>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</si>
  <si>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</si>
  <si>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</si>
  <si>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</si>
  <si>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</si>
  <si>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</si>
  <si>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</si>
  <si>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</si>
  <si>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</si>
  <si>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</si>
  <si>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</si>
  <si>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</si>
  <si>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</si>
  <si>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</si>
  <si>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</si>
  <si>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</si>
  <si>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</si>
  <si>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</si>
  <si>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</si>
  <si>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</si>
  <si>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</si>
  <si>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</si>
  <si>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</si>
  <si>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</si>
  <si>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</si>
  <si>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</si>
  <si>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</si>
  <si>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</si>
  <si>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</si>
  <si>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</si>
  <si>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</si>
  <si>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</si>
  <si>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</si>
  <si>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</si>
  <si>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</si>
  <si>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</si>
  <si>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</si>
  <si>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</si>
  <si>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</si>
  <si>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</si>
  <si>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</si>
  <si>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</si>
  <si>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</si>
  <si>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</si>
  <si>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</si>
  <si>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</si>
  <si>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</si>
  <si>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</si>
  <si>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</si>
  <si>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</si>
  <si>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</si>
  <si>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</si>
  <si>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</si>
  <si>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</si>
  <si>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</si>
  <si>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</si>
  <si>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</si>
  <si>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</si>
  <si>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</si>
  <si>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</si>
  <si>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</si>
  <si>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</si>
  <si>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</si>
  <si>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</si>
  <si>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</si>
  <si>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</si>
  <si>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</si>
  <si>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</si>
  <si>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</si>
  <si>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</si>
  <si>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</si>
  <si>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</si>
  <si>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</si>
  <si>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</si>
  <si>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</si>
  <si>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</si>
  <si>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</si>
  <si>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</si>
  <si>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</si>
  <si>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</si>
  <si>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</si>
  <si>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</si>
  <si>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</si>
  <si>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</si>
  <si>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</si>
  <si>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</si>
  <si>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</si>
  <si>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</si>
  <si>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</si>
  <si>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</si>
  <si>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</si>
  <si>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</si>
  <si>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</si>
  <si>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</si>
  <si>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</si>
  <si>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</si>
  <si>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</si>
  <si>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</si>
  <si>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</si>
  <si>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</si>
  <si>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</si>
  <si>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</si>
  <si>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</si>
  <si>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</si>
  <si>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</si>
  <si>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</si>
  <si>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</si>
  <si>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</si>
  <si>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</si>
  <si>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</si>
  <si>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</si>
  <si>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</si>
  <si>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</si>
  <si>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</si>
  <si>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</si>
  <si>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</si>
  <si>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</si>
  <si>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</si>
  <si>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</si>
  <si>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</si>
  <si>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</si>
  <si>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</si>
  <si>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</si>
  <si>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</si>
  <si>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</si>
  <si>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</si>
  <si>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</si>
  <si>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</si>
  <si>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</si>
  <si>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</si>
  <si>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</si>
  <si>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</si>
  <si>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</si>
  <si>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</si>
  <si>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</si>
  <si>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</si>
  <si>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</si>
  <si>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</si>
  <si>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</si>
  <si>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</si>
  <si>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</si>
  <si>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</si>
  <si>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</si>
  <si>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</si>
  <si>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</si>
  <si>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</si>
  <si>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</si>
  <si>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</si>
  <si>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</si>
  <si>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</si>
  <si>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</si>
  <si>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</si>
  <si>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</si>
  <si>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</si>
  <si>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</si>
  <si>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</si>
  <si>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</si>
  <si>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</si>
  <si>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</si>
  <si>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</si>
  <si>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</si>
  <si>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</si>
  <si>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</si>
  <si>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</si>
  <si>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</si>
  <si>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</si>
  <si>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</si>
  <si>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</si>
  <si>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</si>
  <si>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</si>
  <si>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</si>
  <si>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</si>
  <si>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</si>
  <si>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</si>
  <si>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</si>
  <si>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</si>
  <si>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</si>
  <si>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</si>
  <si>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</si>
  <si>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</si>
  <si>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</si>
  <si>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</si>
  <si>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</si>
  <si>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</si>
  <si>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</si>
  <si>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</si>
  <si>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</si>
  <si>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</si>
  <si>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</si>
  <si>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</si>
  <si>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</si>
  <si>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</si>
  <si>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</si>
  <si>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</si>
  <si>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</si>
  <si>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</si>
  <si>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</si>
  <si>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</si>
  <si>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</si>
  <si>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</si>
  <si>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</si>
  <si>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</si>
  <si>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</si>
  <si>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</si>
  <si>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</si>
  <si>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</si>
  <si>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</si>
  <si>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</si>
  <si>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</si>
  <si>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</si>
  <si>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</si>
  <si>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</si>
  <si>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</si>
  <si>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</si>
  <si>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</si>
  <si>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</si>
  <si>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</si>
  <si>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</si>
  <si>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</si>
  <si>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</si>
  <si>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</si>
  <si>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</si>
  <si>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</si>
  <si>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</si>
  <si>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</si>
  <si>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</si>
  <si>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</si>
  <si>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</si>
  <si>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</si>
  <si>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</si>
  <si>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</si>
  <si>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</si>
  <si>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</si>
  <si>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</si>
  <si>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</si>
  <si>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</si>
  <si>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</si>
  <si>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</si>
  <si>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</si>
  <si>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</si>
  <si>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</si>
  <si>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</si>
  <si>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</si>
  <si>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</si>
  <si>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</si>
  <si>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</si>
  <si>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</si>
  <si>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</si>
  <si>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</si>
  <si>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</si>
  <si>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</si>
  <si>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</si>
  <si>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</si>
  <si>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</si>
  <si>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</si>
  <si>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</si>
  <si>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</si>
  <si>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</si>
  <si>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</si>
  <si>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</si>
  <si>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</si>
  <si>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</si>
  <si>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</si>
  <si>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</si>
  <si>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</si>
  <si>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</si>
  <si>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</si>
  <si>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</si>
  <si>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</si>
  <si>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</si>
  <si>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</si>
  <si>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</si>
  <si>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</si>
  <si>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</si>
  <si>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</si>
  <si>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</si>
  <si>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</si>
  <si>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</si>
  <si>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</si>
  <si>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</si>
  <si>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</si>
  <si>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</si>
  <si>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</si>
  <si>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</si>
  <si>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</si>
  <si>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</si>
  <si>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</si>
  <si>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</si>
  <si>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</si>
  <si>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</si>
  <si>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</si>
  <si>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</si>
  <si>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</si>
  <si>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</si>
  <si>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</si>
  <si>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</si>
  <si>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</si>
  <si>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</si>
  <si>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</si>
  <si>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</si>
  <si>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</si>
  <si>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</si>
  <si>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</si>
  <si>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</si>
  <si>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</si>
  <si>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</si>
  <si>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</si>
  <si>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</si>
  <si>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</si>
  <si>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</si>
  <si>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</si>
  <si>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</si>
  <si>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</si>
  <si>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</si>
  <si>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</si>
  <si>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</si>
  <si>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</si>
  <si>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</si>
  <si>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</si>
  <si>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</si>
  <si>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</si>
  <si>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</si>
  <si>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</si>
  <si>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</si>
  <si>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</si>
  <si>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</si>
  <si>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</si>
  <si>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</si>
  <si>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</si>
  <si>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</si>
  <si>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</si>
  <si>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</si>
  <si>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</si>
  <si>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</si>
  <si>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</si>
  <si>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</si>
  <si>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</si>
  <si>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</si>
  <si>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</si>
  <si>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</si>
  <si>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</si>
  <si>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</si>
  <si>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</si>
  <si>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</si>
  <si>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</si>
  <si>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</si>
  <si>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</si>
  <si>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</si>
  <si>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</si>
  <si>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</si>
  <si>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</si>
  <si>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</si>
  <si>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</si>
  <si>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</si>
  <si>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</si>
  <si>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</si>
  <si>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</si>
  <si>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</si>
  <si>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</si>
  <si>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</si>
  <si>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</si>
  <si>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</si>
  <si>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</si>
  <si>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</si>
  <si>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</si>
  <si>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</si>
  <si>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</si>
  <si>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</si>
  <si>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</si>
  <si>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</si>
  <si>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</si>
  <si>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</si>
  <si>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</si>
  <si>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</si>
  <si>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</si>
  <si>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</si>
  <si>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</si>
  <si>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</si>
  <si>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</si>
  <si>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</si>
  <si>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</si>
  <si>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</si>
  <si>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</si>
  <si>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</si>
  <si>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</si>
  <si>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</si>
  <si>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</si>
  <si>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</si>
  <si>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</si>
  <si>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</si>
  <si>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</si>
  <si>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</si>
  <si>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</si>
  <si>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</si>
  <si>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</si>
  <si>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</si>
  <si>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</si>
  <si>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</si>
  <si>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</si>
  <si>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</si>
  <si>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</si>
  <si>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</si>
  <si>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</si>
  <si>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</si>
  <si>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</si>
  <si>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</si>
  <si>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</si>
  <si>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</si>
  <si>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</si>
  <si>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</si>
  <si>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</si>
  <si>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</si>
  <si>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</si>
  <si>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</si>
  <si>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</si>
  <si>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</si>
  <si>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</si>
  <si>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</si>
  <si>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</si>
  <si>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</si>
  <si>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</si>
  <si>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</si>
  <si>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</si>
  <si>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</si>
  <si>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</si>
  <si>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</si>
  <si>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</si>
  <si>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</si>
  <si>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</si>
  <si>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</si>
  <si>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</si>
  <si>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</si>
  <si>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</si>
  <si>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</si>
  <si>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</si>
  <si>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</si>
  <si>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</si>
  <si>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</si>
  <si>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</si>
  <si>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</si>
  <si>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</si>
  <si>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</si>
  <si>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</si>
  <si>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</si>
  <si>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</si>
  <si>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</si>
  <si>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</si>
  <si>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</si>
  <si>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</si>
  <si>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</si>
  <si>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</si>
  <si>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</si>
  <si>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</si>
  <si>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</si>
  <si>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</si>
  <si>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</si>
  <si>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</si>
  <si>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</si>
  <si>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</si>
  <si>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</si>
  <si>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</si>
  <si>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</si>
  <si>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</si>
  <si>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</si>
  <si>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</si>
  <si>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</si>
  <si>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</si>
  <si>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</si>
  <si>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</si>
  <si>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</si>
  <si>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</si>
  <si>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</si>
  <si>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</si>
  <si>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</si>
  <si>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</si>
  <si>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</si>
  <si>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</si>
  <si>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</si>
  <si>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</si>
  <si>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</si>
  <si>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</si>
  <si>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</si>
  <si>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</si>
  <si>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</si>
  <si>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</si>
  <si>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</si>
  <si>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</si>
  <si>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</si>
  <si>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</si>
  <si>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</si>
  <si>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</si>
  <si>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</si>
  <si>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</si>
  <si>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</si>
  <si>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</si>
  <si>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</si>
  <si>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</si>
  <si>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</si>
  <si>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</si>
  <si>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</si>
  <si>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</si>
  <si>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</si>
  <si>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</si>
  <si>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</si>
  <si>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</si>
  <si>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</si>
  <si>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</si>
  <si>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</si>
  <si>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</si>
  <si>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</si>
  <si>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</si>
  <si>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</si>
  <si>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</si>
  <si>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</si>
  <si>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</si>
  <si>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</si>
  <si>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</si>
  <si>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</si>
  <si>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</si>
  <si>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</si>
  <si>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</si>
  <si>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</si>
  <si>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</si>
  <si>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</si>
  <si>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</si>
  <si>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</si>
  <si>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</si>
  <si>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</si>
  <si>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</si>
  <si>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</si>
  <si>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</si>
  <si>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</si>
  <si>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</si>
  <si>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</si>
  <si>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</si>
  <si>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</si>
  <si>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</si>
  <si>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</si>
  <si>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</si>
  <si>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</si>
  <si>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</si>
  <si>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</si>
  <si>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</si>
  <si>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</si>
  <si>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</si>
  <si>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</si>
  <si>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</si>
  <si>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</si>
  <si>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</si>
  <si>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</si>
  <si>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</si>
  <si>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</si>
  <si>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</si>
  <si>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</si>
  <si>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</si>
  <si>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</si>
  <si>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</si>
  <si>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</si>
  <si>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</si>
  <si>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</si>
  <si>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</si>
  <si>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</si>
  <si>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</si>
  <si>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</si>
  <si>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</si>
  <si>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</si>
  <si>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</si>
  <si>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</si>
  <si>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</si>
  <si>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</si>
  <si>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</si>
  <si>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</si>
  <si>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</si>
  <si>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</si>
  <si>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</si>
  <si>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</si>
  <si>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</si>
  <si>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</si>
  <si>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</si>
  <si>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</si>
  <si>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</si>
  <si>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</si>
  <si>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</si>
  <si>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</si>
  <si>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</si>
  <si>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</si>
  <si>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</si>
  <si>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</si>
  <si>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</si>
  <si>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</si>
  <si>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</si>
  <si>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</si>
  <si>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</si>
  <si>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</si>
  <si>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</si>
  <si>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</si>
  <si>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</si>
  <si>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</si>
  <si>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</si>
  <si>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</si>
  <si>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</si>
  <si>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</si>
  <si>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</si>
  <si>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</si>
  <si>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</si>
  <si>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</si>
  <si>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</si>
  <si>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</si>
  <si>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</si>
  <si>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</si>
  <si>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</si>
  <si>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</si>
  <si>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</si>
  <si>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</si>
  <si>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</si>
  <si>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</si>
  <si>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</si>
  <si>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</si>
  <si>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</si>
  <si>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</si>
  <si>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</si>
  <si>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</si>
  <si>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</si>
  <si>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</si>
  <si>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</si>
  <si>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</si>
  <si>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</si>
  <si>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</si>
  <si>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</si>
  <si>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</si>
  <si>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</si>
  <si>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</si>
  <si>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</si>
  <si>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</si>
  <si>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</si>
  <si>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</si>
  <si>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</si>
  <si>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</si>
  <si>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</si>
  <si>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</si>
  <si>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</si>
  <si>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</si>
  <si>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</si>
  <si>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</si>
  <si>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</si>
  <si>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</si>
  <si>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</si>
  <si>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</si>
  <si>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</si>
  <si>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</si>
  <si>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</si>
  <si>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</si>
  <si>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</si>
  <si>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</si>
  <si>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</si>
  <si>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</si>
  <si>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</si>
  <si>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</si>
  <si>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</si>
  <si>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</si>
  <si>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</si>
  <si>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</si>
  <si>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</si>
  <si>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</si>
  <si>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</si>
  <si>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</si>
  <si>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</si>
  <si>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</si>
  <si>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</si>
  <si>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</si>
  <si>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</si>
  <si>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</si>
  <si>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</si>
  <si>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</si>
  <si>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</si>
  <si>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</si>
  <si>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</si>
  <si>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</si>
  <si>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</si>
  <si>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</si>
  <si>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</si>
  <si>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</si>
  <si>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</si>
  <si>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</si>
  <si>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</si>
  <si>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</si>
  <si>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</si>
  <si>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</si>
  <si>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</si>
  <si>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</si>
  <si>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</si>
  <si>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</si>
  <si>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</si>
  <si>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</si>
  <si>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</si>
  <si>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</si>
  <si>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</si>
  <si>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</si>
  <si>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</si>
  <si>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</si>
  <si>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</si>
  <si>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</si>
  <si>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</si>
  <si>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</si>
  <si>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</si>
  <si>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</si>
  <si>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</si>
  <si>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</si>
  <si>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</si>
  <si>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</si>
  <si>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</si>
  <si>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</si>
  <si>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</si>
  <si>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</si>
  <si>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</si>
  <si>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</si>
  <si>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</si>
  <si>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</si>
  <si>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</si>
  <si>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</si>
  <si>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</si>
  <si>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</si>
  <si>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</si>
  <si>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</si>
  <si>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</si>
  <si>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</si>
  <si>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</si>
  <si>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</si>
  <si>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</si>
  <si>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</si>
  <si>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</si>
  <si>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</si>
  <si>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</si>
  <si>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</si>
  <si>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</si>
  <si>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</si>
  <si>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</si>
  <si>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</si>
  <si>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</si>
  <si>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</si>
  <si>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</si>
  <si>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</si>
  <si>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</si>
  <si>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</si>
  <si>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</si>
  <si>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</si>
  <si>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</si>
  <si>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</si>
  <si>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</si>
  <si>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</si>
  <si>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</si>
  <si>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</si>
  <si>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</si>
  <si>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</si>
  <si>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</si>
  <si>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</si>
  <si>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</si>
  <si>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</si>
  <si>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</si>
  <si>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</si>
  <si>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</si>
  <si>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</si>
  <si>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</si>
  <si>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</si>
  <si>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</si>
  <si>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</si>
  <si>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</si>
  <si>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</si>
  <si>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</si>
  <si>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</si>
  <si>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</si>
  <si>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</si>
  <si>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</si>
  <si>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</si>
  <si>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</si>
  <si>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</si>
  <si>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</si>
  <si>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</si>
  <si>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</si>
  <si>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</si>
  <si>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</si>
  <si>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</si>
  <si>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</si>
  <si>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</si>
  <si>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</si>
  <si>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</si>
  <si>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</si>
  <si>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</si>
  <si>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</si>
  <si>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</si>
  <si>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</si>
  <si>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</si>
  <si>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</si>
  <si>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</si>
  <si>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</si>
  <si>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</si>
  <si>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</si>
  <si>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</si>
  <si>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</si>
  <si>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</si>
  <si>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</si>
  <si>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</si>
  <si>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</si>
  <si>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</si>
  <si>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</si>
  <si>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</si>
  <si>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</si>
  <si>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</si>
  <si>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</si>
  <si>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</si>
  <si>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</si>
  <si>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</si>
  <si>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</si>
  <si>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</si>
  <si>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</si>
  <si>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</si>
  <si>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</si>
  <si>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</si>
  <si>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</si>
  <si>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</si>
  <si>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</si>
  <si>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</si>
  <si>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</si>
  <si>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</si>
  <si>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</si>
  <si>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</si>
  <si>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</si>
  <si>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</si>
  <si>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</si>
  <si>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</si>
  <si>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</si>
  <si>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</si>
  <si>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</si>
  <si>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</si>
  <si>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</si>
  <si>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</si>
  <si>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</si>
  <si>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</si>
  <si>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</si>
  <si>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</si>
  <si>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</si>
  <si>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</si>
  <si>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</si>
  <si>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</si>
  <si>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</si>
  <si>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</si>
  <si>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</si>
  <si>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</si>
  <si>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</si>
  <si>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</si>
  <si>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</si>
  <si>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</si>
  <si>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</si>
  <si>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</si>
  <si>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</si>
  <si>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</si>
  <si>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</si>
  <si>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</si>
  <si>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</si>
  <si>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</si>
  <si>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</si>
  <si>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</si>
  <si>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</si>
  <si>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</si>
  <si>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</si>
  <si>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</si>
  <si>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</si>
  <si>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</si>
  <si>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</si>
  <si>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</si>
  <si>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</si>
  <si>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</si>
  <si>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</si>
  <si>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</si>
  <si>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</si>
  <si>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</si>
  <si>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</si>
  <si>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</si>
  <si>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</si>
  <si>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</si>
  <si>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</si>
  <si>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</si>
  <si>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</si>
  <si>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</si>
  <si>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</si>
  <si>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</si>
  <si>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</si>
  <si>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</si>
  <si>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</si>
  <si>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</si>
  <si>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</si>
  <si>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</si>
  <si>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</si>
  <si>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</si>
  <si>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</si>
  <si>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</si>
  <si>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</si>
  <si>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</si>
  <si>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</si>
  <si>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</si>
  <si>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</si>
  <si>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</si>
  <si>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</si>
  <si>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</si>
  <si>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</si>
  <si>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</si>
  <si>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</si>
  <si>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</si>
  <si>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</si>
  <si>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</si>
  <si>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</si>
  <si>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</si>
  <si>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</si>
  <si>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</si>
  <si>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</si>
  <si>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</si>
  <si>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</si>
  <si>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</si>
  <si>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</si>
  <si>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</si>
  <si>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</si>
  <si>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</si>
  <si>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</si>
  <si>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</si>
  <si>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</si>
  <si>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</si>
  <si>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</si>
  <si>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</si>
  <si>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</si>
  <si>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</si>
  <si>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</si>
  <si>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</si>
  <si>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</si>
  <si>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</si>
  <si>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</si>
  <si>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</si>
  <si>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</si>
  <si>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</si>
  <si>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</si>
  <si>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</si>
  <si>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</si>
  <si>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</si>
  <si>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</si>
  <si>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</si>
  <si>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</si>
  <si>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</si>
  <si>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</si>
  <si>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</si>
  <si>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</si>
  <si>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</si>
  <si>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</si>
  <si>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</si>
  <si>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</si>
  <si>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</si>
  <si>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</si>
  <si>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</si>
  <si>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</si>
  <si>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</si>
  <si>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</si>
  <si>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</si>
  <si>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</si>
  <si>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</si>
  <si>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</si>
  <si>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</si>
  <si>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</si>
  <si>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</si>
  <si>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</si>
  <si>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</si>
  <si>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</si>
  <si>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</si>
  <si>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</si>
  <si>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</si>
  <si>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</si>
  <si>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</si>
  <si>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</si>
  <si>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</si>
  <si>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</si>
  <si>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</si>
  <si>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</si>
  <si>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</si>
  <si>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</si>
  <si>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</si>
  <si>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</si>
  <si>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</si>
  <si>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</si>
  <si>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</si>
  <si>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</si>
  <si>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</si>
  <si>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</si>
  <si>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</si>
  <si>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</si>
  <si>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</si>
  <si>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</si>
  <si>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</si>
  <si>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</si>
  <si>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</si>
  <si>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</si>
  <si>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</si>
  <si>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</si>
  <si>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</si>
  <si>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</si>
  <si>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</si>
  <si>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</si>
  <si>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</si>
  <si>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</si>
  <si>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</si>
  <si>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</si>
  <si>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</si>
  <si>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</si>
  <si>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</si>
  <si>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</si>
  <si>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</si>
  <si>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</si>
  <si>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</si>
  <si>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</si>
  <si>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</si>
  <si>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</si>
  <si>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</si>
  <si>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</si>
  <si>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</si>
  <si>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</si>
  <si>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</si>
  <si>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</si>
  <si>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</si>
  <si>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</si>
  <si>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</si>
  <si>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</si>
  <si>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</si>
  <si>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</si>
  <si>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</si>
  <si>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</si>
  <si>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</si>
  <si>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</si>
  <si>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</si>
  <si>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</si>
  <si>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</si>
  <si>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</si>
  <si>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</si>
  <si>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</si>
  <si>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</si>
  <si>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</si>
  <si>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</si>
  <si>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</si>
  <si>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</si>
  <si>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</si>
  <si>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</si>
  <si>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</si>
  <si>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</si>
  <si>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</si>
  <si>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</si>
  <si>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</si>
  <si>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</si>
  <si>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</si>
  <si>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</si>
  <si>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</si>
  <si>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</si>
  <si>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</si>
  <si>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</si>
  <si>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</si>
  <si>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</si>
  <si>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</si>
  <si>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</si>
  <si>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</si>
  <si>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</si>
  <si>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</si>
  <si>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</si>
  <si>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</si>
  <si>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</si>
  <si>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</si>
  <si>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</si>
  <si>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</si>
  <si>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</si>
  <si>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</si>
  <si>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</si>
  <si>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</si>
  <si>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</si>
  <si>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</si>
  <si>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</si>
  <si>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</si>
  <si>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</si>
  <si>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</si>
  <si>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</si>
  <si>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</si>
  <si>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</si>
  <si>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</si>
  <si>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</si>
  <si>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</si>
  <si>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</si>
  <si>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</si>
  <si>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</si>
  <si>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</si>
  <si>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</si>
  <si>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</si>
  <si>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</si>
  <si>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</si>
  <si>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</si>
  <si>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</si>
  <si>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</si>
  <si>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</si>
  <si>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</si>
  <si>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</si>
  <si>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</si>
  <si>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</si>
  <si>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</si>
  <si>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</si>
  <si>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</si>
  <si>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</si>
  <si>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</si>
  <si>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</si>
  <si>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</si>
  <si>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</si>
  <si>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</si>
  <si>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</si>
  <si>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</si>
  <si>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</si>
  <si>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</si>
  <si>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</si>
  <si>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</si>
  <si>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</si>
  <si>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</si>
  <si>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</si>
  <si>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</si>
  <si>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</si>
  <si>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</si>
  <si>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</si>
  <si>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</si>
  <si>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</si>
  <si>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</si>
  <si>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</si>
  <si>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</si>
  <si>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</si>
  <si>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</si>
  <si>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</si>
  <si>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</si>
  <si>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</si>
  <si>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</si>
  <si>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</si>
  <si>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</si>
  <si>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</si>
  <si>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</si>
  <si>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</si>
  <si>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</si>
  <si>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</si>
  <si>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</si>
  <si>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</si>
  <si>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</si>
  <si>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</si>
  <si>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</si>
  <si>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</si>
  <si>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</si>
  <si>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</si>
  <si>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</si>
  <si>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</si>
  <si>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</si>
  <si>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</si>
  <si>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</si>
  <si>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</si>
  <si>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</si>
  <si>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</si>
  <si>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</si>
  <si>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</si>
  <si>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</si>
  <si>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</si>
  <si>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</si>
  <si>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</si>
  <si>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</si>
  <si>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</si>
  <si>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</si>
  <si>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</si>
  <si>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</si>
  <si>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</si>
  <si>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</si>
  <si>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</si>
  <si>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</si>
  <si>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</si>
  <si>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</si>
  <si>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</si>
  <si>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</si>
  <si>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</si>
  <si>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</si>
  <si>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</si>
  <si>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</si>
  <si>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</si>
  <si>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</si>
  <si>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</si>
  <si>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</si>
  <si>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</si>
  <si>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</si>
  <si>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</si>
  <si>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</si>
  <si>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</si>
  <si>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</si>
  <si>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</si>
  <si>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</si>
  <si>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</si>
  <si>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</si>
  <si>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</si>
  <si>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</si>
  <si>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</si>
  <si>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</si>
  <si>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</si>
  <si>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</si>
  <si>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</si>
  <si>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</si>
  <si>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</si>
  <si>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</si>
  <si>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</si>
  <si>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</si>
  <si>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</si>
  <si>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</si>
  <si>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</si>
  <si>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</si>
  <si>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</si>
  <si>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</si>
  <si>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</si>
  <si>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</si>
  <si>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</si>
  <si>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</si>
  <si>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</si>
  <si>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</si>
  <si>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</si>
  <si>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</si>
  <si>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</si>
  <si>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</si>
  <si>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</si>
  <si>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</si>
  <si>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</si>
  <si>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</si>
  <si>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</si>
  <si>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</si>
  <si>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</si>
  <si>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</si>
  <si>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</si>
  <si>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</si>
  <si>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</si>
  <si>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</si>
  <si>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</si>
  <si>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</si>
  <si>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</si>
  <si>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</si>
  <si>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</si>
  <si>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</si>
  <si>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</si>
  <si>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</si>
  <si>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</si>
  <si>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</si>
  <si>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</si>
  <si>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</si>
  <si>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</si>
  <si>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</si>
  <si>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</si>
  <si>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</si>
  <si>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</si>
  <si>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</si>
  <si>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</si>
  <si>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</si>
  <si>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</si>
  <si>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</si>
  <si>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</si>
  <si>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</si>
  <si>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</si>
  <si>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</si>
  <si>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</si>
  <si>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</si>
  <si>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</si>
  <si>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</si>
  <si>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</si>
  <si>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</si>
  <si>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</si>
  <si>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</si>
  <si>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</si>
  <si>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</si>
  <si>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</si>
  <si>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</si>
  <si>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</si>
  <si>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</si>
  <si>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</si>
  <si>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</si>
  <si>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</si>
  <si>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</si>
  <si>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</si>
  <si>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</si>
  <si>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</si>
  <si>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</si>
  <si>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</si>
  <si>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</si>
  <si>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</si>
  <si>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</si>
  <si>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</si>
  <si>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</si>
  <si>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</si>
  <si>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</si>
  <si>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</si>
  <si>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</si>
  <si>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</si>
  <si>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</si>
  <si>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</si>
  <si>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</si>
  <si>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</si>
  <si>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</si>
  <si>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</si>
  <si>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</si>
  <si>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</si>
  <si>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</si>
  <si>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</si>
  <si>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</si>
  <si>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</si>
  <si>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</si>
  <si>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</si>
  <si>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</si>
  <si>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</si>
  <si>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</si>
  <si>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</si>
  <si>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</si>
  <si>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</si>
  <si>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</si>
  <si>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</si>
  <si>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</si>
  <si>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</si>
  <si>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</si>
  <si>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</si>
  <si>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</si>
  <si>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</si>
  <si>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</si>
  <si>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</si>
  <si>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</si>
  <si>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</si>
  <si>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</si>
  <si>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</si>
  <si>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</si>
  <si>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</si>
  <si>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</si>
  <si>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</si>
  <si>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</si>
  <si>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</si>
  <si>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</si>
  <si>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</si>
  <si>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</si>
  <si>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</si>
  <si>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</si>
  <si>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</si>
  <si>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</si>
  <si>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</si>
  <si>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</si>
  <si>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</si>
  <si>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</si>
  <si>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</si>
  <si>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</si>
  <si>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</si>
  <si>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</si>
  <si>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</si>
  <si>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</si>
  <si>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</si>
  <si>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</si>
  <si>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</si>
  <si>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</si>
  <si>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</si>
  <si>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</si>
  <si>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</si>
  <si>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</si>
  <si>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</si>
  <si>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</si>
  <si>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</si>
  <si>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</si>
  <si>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</si>
  <si>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</si>
  <si>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</si>
  <si>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</si>
  <si>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</si>
  <si>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</si>
  <si>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</si>
  <si>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</si>
  <si>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</si>
  <si>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</si>
  <si>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</si>
  <si>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</si>
  <si>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</si>
  <si>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</si>
  <si>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</si>
  <si>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</si>
  <si>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</si>
  <si>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</si>
  <si>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</si>
  <si>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</si>
  <si>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</si>
  <si>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</si>
  <si>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</si>
  <si>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</si>
  <si>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</si>
  <si>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</si>
  <si>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</si>
  <si>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</si>
  <si>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</si>
  <si>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</si>
  <si>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</si>
  <si>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</si>
  <si>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</si>
  <si>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</si>
  <si>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</si>
  <si>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</si>
  <si>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</si>
  <si>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</si>
  <si>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</si>
  <si>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</si>
  <si>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</si>
  <si>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</si>
  <si>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</si>
  <si>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</si>
  <si>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</si>
  <si>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</si>
  <si>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</si>
  <si>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</si>
  <si>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</si>
  <si>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</si>
  <si>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</si>
  <si>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</si>
  <si>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</si>
  <si>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</si>
  <si>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</si>
  <si>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</si>
  <si>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</si>
  <si>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</si>
  <si>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</si>
  <si>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</si>
  <si>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</si>
  <si>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</si>
  <si>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</si>
  <si>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</si>
  <si>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</si>
  <si>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</si>
  <si>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</si>
  <si>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</si>
  <si>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</si>
  <si>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</si>
  <si>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</si>
  <si>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</si>
  <si>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</si>
  <si>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</si>
  <si>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</si>
  <si>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</si>
  <si>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</si>
  <si>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</si>
  <si>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</si>
  <si>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</si>
  <si>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</si>
  <si>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</si>
  <si>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</si>
  <si>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</si>
  <si>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</si>
  <si>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</si>
  <si>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</si>
  <si>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</si>
  <si>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</si>
  <si>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</si>
  <si>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</si>
  <si>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</si>
  <si>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</si>
  <si>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</si>
  <si>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</si>
  <si>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</si>
  <si>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</si>
  <si>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</si>
  <si>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</si>
  <si>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</si>
  <si>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</si>
  <si>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</si>
  <si>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</si>
  <si>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</si>
  <si>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</si>
  <si>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</si>
  <si>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</si>
  <si>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</si>
  <si>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</si>
  <si>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</si>
  <si>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</si>
  <si>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</si>
  <si>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</si>
  <si>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</si>
  <si>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</si>
  <si>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</si>
  <si>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</si>
  <si>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</si>
  <si>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</si>
  <si>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</si>
  <si>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</si>
  <si>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</si>
  <si>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</si>
  <si>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</si>
  <si>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</si>
  <si>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</si>
  <si>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</si>
  <si>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</si>
  <si>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</si>
  <si>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</si>
  <si>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</si>
  <si>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</si>
  <si>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</si>
  <si>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</si>
  <si>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</si>
  <si>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</si>
  <si>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</si>
  <si>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</si>
  <si>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</si>
  <si>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</si>
  <si>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</si>
  <si>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</si>
  <si>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</si>
  <si>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</si>
  <si>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</si>
  <si>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</si>
  <si>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</si>
  <si>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</si>
  <si>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</si>
  <si>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</si>
  <si>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</si>
  <si>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</si>
  <si>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</si>
  <si>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</si>
  <si>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</si>
  <si>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</si>
  <si>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</si>
  <si>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</si>
  <si>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</si>
  <si>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</si>
  <si>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</si>
  <si>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</si>
  <si>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</si>
  <si>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</si>
  <si>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</si>
  <si>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</si>
  <si>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</si>
  <si>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</si>
  <si>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</si>
  <si>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</si>
  <si>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</si>
  <si>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</si>
  <si>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</si>
  <si>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</si>
  <si>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</si>
  <si>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</si>
  <si>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</si>
  <si>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</si>
  <si>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</si>
  <si>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</si>
  <si>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</si>
  <si>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</si>
  <si>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</si>
  <si>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</si>
  <si>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</si>
  <si>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</si>
  <si>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</si>
  <si>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</si>
  <si>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</si>
  <si>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</si>
  <si>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</si>
  <si>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</si>
  <si>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</si>
  <si>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</si>
  <si>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</si>
  <si>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</si>
  <si>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</si>
  <si>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</si>
  <si>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</si>
  <si>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</si>
  <si>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</si>
  <si>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</si>
  <si>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</si>
  <si>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</si>
  <si>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</si>
  <si>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</si>
  <si>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</si>
  <si>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</si>
  <si>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</si>
  <si>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</si>
  <si>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</si>
  <si>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</si>
  <si>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</si>
  <si>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</si>
  <si>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</si>
  <si>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</si>
  <si>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</si>
  <si>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</si>
  <si>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</si>
  <si>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</si>
  <si>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</si>
  <si>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</si>
  <si>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</si>
  <si>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</si>
  <si>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</si>
  <si>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</si>
  <si>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</si>
  <si>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</si>
  <si>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</si>
  <si>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</si>
  <si>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</si>
  <si>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</si>
  <si>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</si>
  <si>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</si>
  <si>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</si>
  <si>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</si>
  <si>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</si>
  <si>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</si>
  <si>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</si>
  <si>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</si>
  <si>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</si>
  <si>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</si>
  <si>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</si>
  <si>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</si>
  <si>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</si>
  <si>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</si>
  <si>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</si>
  <si>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</si>
  <si>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</si>
  <si>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</si>
  <si>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</si>
  <si>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</si>
  <si>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</si>
  <si>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</si>
  <si>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</si>
  <si>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</si>
  <si>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</si>
  <si>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</si>
  <si>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</si>
  <si>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</si>
  <si>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</si>
  <si>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</si>
  <si>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</si>
  <si>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</si>
  <si>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</si>
  <si>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</si>
  <si>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</si>
  <si>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</si>
  <si>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</si>
  <si>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</si>
  <si>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</si>
  <si>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</si>
  <si>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</si>
  <si>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</si>
  <si>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</si>
  <si>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</si>
  <si>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</si>
  <si>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</si>
  <si>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</si>
  <si>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</si>
  <si>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</si>
  <si>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</si>
  <si>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</si>
  <si>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</si>
  <si>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</si>
  <si>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</si>
  <si>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</si>
  <si>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</si>
  <si>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</si>
  <si>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</si>
  <si>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</si>
  <si>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</si>
  <si>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</si>
  <si>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</si>
  <si>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</si>
  <si>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</si>
  <si>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</si>
  <si>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</si>
  <si>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</si>
  <si>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</si>
  <si>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</si>
  <si>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</si>
  <si>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</si>
  <si>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</si>
  <si>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</si>
  <si>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</si>
  <si>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</si>
  <si>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</si>
  <si>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</si>
  <si>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</si>
  <si>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</si>
  <si>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</si>
  <si>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</si>
  <si>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</si>
  <si>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</si>
  <si>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</si>
  <si>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</si>
  <si>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</si>
  <si>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</si>
  <si>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</si>
  <si>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</si>
  <si>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</si>
  <si>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</si>
  <si>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</si>
  <si>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</si>
  <si>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</si>
  <si>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</si>
  <si>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</si>
  <si>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</si>
  <si>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</si>
  <si>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</si>
  <si>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</si>
  <si>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</si>
  <si>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</si>
  <si>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</si>
  <si>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</si>
  <si>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</si>
  <si>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</si>
  <si>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</si>
  <si>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</si>
  <si>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</si>
  <si>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</si>
  <si>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</si>
  <si>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</si>
  <si>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</si>
  <si>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</si>
  <si>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</si>
  <si>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</si>
  <si>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</si>
  <si>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</si>
  <si>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</si>
  <si>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</si>
  <si>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</si>
  <si>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</si>
  <si>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</si>
  <si>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</si>
  <si>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</si>
  <si>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</si>
  <si>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</si>
  <si>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</si>
  <si>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</si>
  <si>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</si>
  <si>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</si>
  <si>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</si>
  <si>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</si>
  <si>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</si>
  <si>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</si>
  <si>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</si>
  <si>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</si>
  <si>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</si>
  <si>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</si>
  <si>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</si>
  <si>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</si>
  <si>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</si>
  <si>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</si>
  <si>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</si>
  <si>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</si>
  <si>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</si>
  <si>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</si>
  <si>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</si>
  <si>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</si>
  <si>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</si>
  <si>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</si>
  <si>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</si>
  <si>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</si>
  <si>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</si>
  <si>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</si>
  <si>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</si>
  <si>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</si>
  <si>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</si>
  <si>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</si>
  <si>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</si>
  <si>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</si>
  <si>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</si>
  <si>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</si>
  <si>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</si>
  <si>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</si>
  <si>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</si>
  <si>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</si>
  <si>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</si>
  <si>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</si>
  <si>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</si>
  <si>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</si>
  <si>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</si>
  <si>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</si>
  <si>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</si>
  <si>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</si>
  <si>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</si>
  <si>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</si>
  <si>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</si>
  <si>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</si>
  <si>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</si>
  <si>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</si>
  <si>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</si>
  <si>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</si>
  <si>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</si>
  <si>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</si>
  <si>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</si>
  <si>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</si>
  <si>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</si>
  <si>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</si>
  <si>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</si>
  <si>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</si>
  <si>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</si>
  <si>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</si>
  <si>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</si>
  <si>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</si>
  <si>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</si>
  <si>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</si>
  <si>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</si>
  <si>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</si>
  <si>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</si>
  <si>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</si>
  <si>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</si>
  <si>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</si>
  <si>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</si>
  <si>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</si>
  <si>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</si>
  <si>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</si>
  <si>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</si>
  <si>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</si>
  <si>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</si>
  <si>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</si>
  <si>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</si>
  <si>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</si>
  <si>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</si>
  <si>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</si>
  <si>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</si>
  <si>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</si>
  <si>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</si>
  <si>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</si>
  <si>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</si>
  <si>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</si>
  <si>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</si>
  <si>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</si>
  <si>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</si>
  <si>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</si>
  <si>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</si>
  <si>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</si>
  <si>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</si>
  <si>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</si>
  <si>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</si>
  <si>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</si>
  <si>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</si>
  <si>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</si>
  <si>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</si>
  <si>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</si>
  <si>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</si>
  <si>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</si>
  <si>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</si>
  <si>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</si>
  <si>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</si>
  <si>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</si>
  <si>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</si>
  <si>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</si>
  <si>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</si>
  <si>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</si>
  <si>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</si>
  <si>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</si>
  <si>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</si>
  <si>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</si>
  <si>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</si>
  <si>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</si>
  <si>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</si>
  <si>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</si>
  <si>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</si>
  <si>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</si>
  <si>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</si>
  <si>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</si>
  <si>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</si>
  <si>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</si>
  <si>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</si>
  <si>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</si>
  <si>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</si>
  <si>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</si>
  <si>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</si>
  <si>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</si>
  <si>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</si>
  <si>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</si>
  <si>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</si>
  <si>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</si>
  <si>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</si>
  <si>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</si>
  <si>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</si>
  <si>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</si>
  <si>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</si>
  <si>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</si>
  <si>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</si>
  <si>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</si>
  <si>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</si>
  <si>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</si>
  <si>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</si>
  <si>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</si>
  <si>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</si>
  <si>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</si>
  <si>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</si>
  <si>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</si>
  <si>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</si>
  <si>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</si>
  <si>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</si>
  <si>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</si>
  <si>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</si>
  <si>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</si>
  <si>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</si>
  <si>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</si>
  <si>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</si>
  <si>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</si>
  <si>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</si>
  <si>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</si>
  <si>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</si>
  <si>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</si>
  <si>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</si>
  <si>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</si>
  <si>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</si>
  <si>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</si>
  <si>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</si>
  <si>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</si>
  <si>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</si>
  <si>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</si>
  <si>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</si>
  <si>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</si>
  <si>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</si>
  <si>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</si>
  <si>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</si>
  <si>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</si>
  <si>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</si>
  <si>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</si>
  <si>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</si>
  <si>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</si>
  <si>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</si>
  <si>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</si>
  <si>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</si>
  <si>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</si>
  <si>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</si>
  <si>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</si>
  <si>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</si>
  <si>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</si>
  <si>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</si>
  <si>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</si>
  <si>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</si>
  <si>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</si>
  <si>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</si>
  <si>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</si>
  <si>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</si>
  <si>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</si>
  <si>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</si>
  <si>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</si>
  <si>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</si>
  <si>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</si>
  <si>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</si>
  <si>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</si>
  <si>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</si>
  <si>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</si>
  <si>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</si>
  <si>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</si>
  <si>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</si>
  <si>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</si>
  <si>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</si>
  <si>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</si>
  <si>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</si>
  <si>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</si>
  <si>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</si>
  <si>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</si>
  <si>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</si>
  <si>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</si>
  <si>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</si>
  <si>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</si>
  <si>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</si>
  <si>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</si>
  <si>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</si>
  <si>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</si>
  <si>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</si>
  <si>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</si>
  <si>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</si>
  <si>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</si>
  <si>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</si>
  <si>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</si>
  <si>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</si>
  <si>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</si>
  <si>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</si>
  <si>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</si>
  <si>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</si>
  <si>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</si>
  <si>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</si>
  <si>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</si>
  <si>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</si>
  <si>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</si>
  <si>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</si>
  <si>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</si>
  <si>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</si>
  <si>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</si>
  <si>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</si>
  <si>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</si>
  <si>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</si>
  <si>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</si>
  <si>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</si>
  <si>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</si>
  <si>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</si>
  <si>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</si>
  <si>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</si>
  <si>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</si>
  <si>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</si>
  <si>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</si>
  <si>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</si>
  <si>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</si>
  <si>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</si>
  <si>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</si>
  <si>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</si>
  <si>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</si>
  <si>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</si>
  <si>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</si>
  <si>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</si>
  <si>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</si>
  <si>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</si>
  <si>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</si>
  <si>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</si>
  <si>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</si>
  <si>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</si>
  <si>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</si>
  <si>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</si>
  <si>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</si>
  <si>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</si>
  <si>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</si>
  <si>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</si>
  <si>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</si>
  <si>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</si>
  <si>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</si>
  <si>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</si>
  <si>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</si>
  <si>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</si>
  <si>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</si>
  <si>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</si>
  <si>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</si>
  <si>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</si>
  <si>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</si>
  <si>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</si>
  <si>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</si>
  <si>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</si>
  <si>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</si>
  <si>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</si>
  <si>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</si>
  <si>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</si>
  <si>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</si>
  <si>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</si>
  <si>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</si>
  <si>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</si>
  <si>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</si>
  <si>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</si>
  <si>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</si>
  <si>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</si>
  <si>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</si>
  <si>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</si>
  <si>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</si>
  <si>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</si>
  <si>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</si>
  <si>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</si>
  <si>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</si>
  <si>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</si>
  <si>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</si>
  <si>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</si>
  <si>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</si>
  <si>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</si>
  <si>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</si>
  <si>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</si>
  <si>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</si>
  <si>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</si>
  <si>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</si>
  <si>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</si>
  <si>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</si>
  <si>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</si>
  <si>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</si>
  <si>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</si>
  <si>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</si>
  <si>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</si>
  <si>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</si>
  <si>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</si>
  <si>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</si>
  <si>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</si>
  <si>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</si>
  <si>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</si>
  <si>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</si>
  <si>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</si>
  <si>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</si>
  <si>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</si>
  <si>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</si>
  <si>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</si>
  <si>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</si>
  <si>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</si>
  <si>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</si>
  <si>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</si>
  <si>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</si>
  <si>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</si>
  <si>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</si>
  <si>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</si>
  <si>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</si>
  <si>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</si>
  <si>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</si>
  <si>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</si>
  <si>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</si>
  <si>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</si>
  <si>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</si>
  <si>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</si>
  <si>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</si>
  <si>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</si>
  <si>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</si>
  <si>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</si>
  <si>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</si>
  <si>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</si>
  <si>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</si>
  <si>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</si>
  <si>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</si>
  <si>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</si>
  <si>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</si>
  <si>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</si>
  <si>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</si>
  <si>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</si>
  <si>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</si>
  <si>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</si>
  <si>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</si>
  <si>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</si>
  <si>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</si>
  <si>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</si>
  <si>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</si>
  <si>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</si>
  <si>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</si>
  <si>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</si>
  <si>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</si>
  <si>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</si>
  <si>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</si>
  <si>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</si>
  <si>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</si>
  <si>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</si>
  <si>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</si>
  <si>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</si>
  <si>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</si>
  <si>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</si>
  <si>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</si>
  <si>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</si>
  <si>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</si>
  <si>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</si>
  <si>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</si>
  <si>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</si>
  <si>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</si>
  <si>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</si>
  <si>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</si>
  <si>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</si>
  <si>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</si>
  <si>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</si>
  <si>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</si>
  <si>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</si>
  <si>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</si>
  <si>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</si>
  <si>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</si>
  <si>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</si>
  <si>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</si>
  <si>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</si>
  <si>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</si>
  <si>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</si>
  <si>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</si>
  <si>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</si>
  <si>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</si>
  <si>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</si>
  <si>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</si>
  <si>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</si>
  <si>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</si>
  <si>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</si>
  <si>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</si>
  <si>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</si>
  <si>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</si>
  <si>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</si>
  <si>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</si>
  <si>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</si>
  <si>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</si>
  <si>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</si>
  <si>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</si>
  <si>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</si>
  <si>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</si>
  <si>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</si>
  <si>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</si>
  <si>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</si>
  <si>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</si>
  <si>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</si>
  <si>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</si>
  <si>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</si>
  <si>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</si>
  <si>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</si>
  <si>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</si>
  <si>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</si>
  <si>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</si>
  <si>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</si>
  <si>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</si>
  <si>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</si>
  <si>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</si>
  <si>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</si>
  <si>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</si>
  <si>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</si>
  <si>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</si>
  <si>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</si>
  <si>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</si>
  <si>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</si>
  <si>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</si>
  <si>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</si>
  <si>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</si>
  <si>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</si>
  <si>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</si>
  <si>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</si>
  <si>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</si>
  <si>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</si>
  <si>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</si>
  <si>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</si>
  <si>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</si>
  <si>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</si>
  <si>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</si>
  <si>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</si>
  <si>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</si>
  <si>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</si>
  <si>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</si>
  <si>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</si>
  <si>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</si>
  <si>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</si>
  <si>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</si>
  <si>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</si>
  <si>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</si>
  <si>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</si>
  <si>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</si>
  <si>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</si>
  <si>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</si>
  <si>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</si>
  <si>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</si>
  <si>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</si>
  <si>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</si>
  <si>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</si>
  <si>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</si>
  <si>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</si>
  <si>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</si>
  <si>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</si>
  <si>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</si>
  <si>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</si>
  <si>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</si>
  <si>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</si>
  <si>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</si>
  <si>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</si>
  <si>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</si>
  <si>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</si>
  <si>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</si>
  <si>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</si>
  <si>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</si>
  <si>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</si>
  <si>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</si>
  <si>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</si>
  <si>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</si>
  <si>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</si>
  <si>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</si>
  <si>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</si>
  <si>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</si>
  <si>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</si>
  <si>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</si>
  <si>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</si>
  <si>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</si>
  <si>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</si>
  <si>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</si>
  <si>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</si>
  <si>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</si>
  <si>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</si>
  <si>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</si>
  <si>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</si>
  <si>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</si>
  <si>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</si>
  <si>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</si>
  <si>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</si>
  <si>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</si>
  <si>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</si>
  <si>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</si>
  <si>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</si>
  <si>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</si>
  <si>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</si>
  <si>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</si>
  <si>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</si>
  <si>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</si>
  <si>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</si>
  <si>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</si>
  <si>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</si>
  <si>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</si>
  <si>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</si>
  <si>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</si>
  <si>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</si>
  <si>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</si>
  <si>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</si>
  <si>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</si>
  <si>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</si>
  <si>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</si>
  <si>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</si>
  <si>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</si>
  <si>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</si>
  <si>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</si>
  <si>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</si>
  <si>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</si>
  <si>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</si>
  <si>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</si>
  <si>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</si>
  <si>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</si>
  <si>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</si>
  <si>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</si>
  <si>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</si>
  <si>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</si>
  <si>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</si>
  <si>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</si>
  <si>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</si>
  <si>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</si>
  <si>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</si>
  <si>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</si>
  <si>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</si>
  <si>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</si>
  <si>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</si>
  <si>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</si>
  <si>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</si>
  <si>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</si>
  <si>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</si>
  <si>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</si>
  <si>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</si>
  <si>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</si>
  <si>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</si>
  <si>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</si>
  <si>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</si>
  <si>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</si>
  <si>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</si>
  <si>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</si>
  <si>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</si>
  <si>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</si>
  <si>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</si>
  <si>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</si>
  <si>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</si>
  <si>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</si>
  <si>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</si>
  <si>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</si>
  <si>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</si>
  <si>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</si>
  <si>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</si>
  <si>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</si>
  <si>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</si>
  <si>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</si>
  <si>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</si>
  <si>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</si>
  <si>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</si>
  <si>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</si>
  <si>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</si>
  <si>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</si>
  <si>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</si>
  <si>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</si>
  <si>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</si>
  <si>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</si>
  <si>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</si>
  <si>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</si>
  <si>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</si>
  <si>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</si>
  <si>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</si>
  <si>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</si>
  <si>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</si>
  <si>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</si>
  <si>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</si>
  <si>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</si>
  <si>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</si>
  <si>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</si>
  <si>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</si>
  <si>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</si>
  <si>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</si>
  <si>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</si>
  <si>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</si>
  <si>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</si>
  <si>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</si>
  <si>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</si>
  <si>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</si>
  <si>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</si>
  <si>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</si>
  <si>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</si>
  <si>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</si>
  <si>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</si>
  <si>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</si>
  <si>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</si>
  <si>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</si>
  <si>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</si>
  <si>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</si>
  <si>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</si>
  <si>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</si>
  <si>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</si>
  <si>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</si>
  <si>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</si>
  <si>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</si>
  <si>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</si>
  <si>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</si>
  <si>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</si>
  <si>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</si>
  <si>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</si>
  <si>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</si>
  <si>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</si>
  <si>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</si>
  <si>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</si>
  <si>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</si>
  <si>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</si>
  <si>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</si>
  <si>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</si>
  <si>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</si>
  <si>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</si>
  <si>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</si>
  <si>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</si>
  <si>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</si>
  <si>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</si>
  <si>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</si>
  <si>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</si>
  <si>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</si>
  <si>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</si>
  <si>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</si>
  <si>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</si>
  <si>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</si>
  <si>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</si>
  <si>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</si>
  <si>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</si>
  <si>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</si>
  <si>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</si>
  <si>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</si>
  <si>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</si>
  <si>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</si>
  <si>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</si>
  <si>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</si>
  <si>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</si>
  <si>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</si>
  <si>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</si>
  <si>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</si>
  <si>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</si>
  <si>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</si>
  <si>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</si>
  <si>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</si>
  <si>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</si>
  <si>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</si>
  <si>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</si>
  <si>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</si>
  <si>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</si>
  <si>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</si>
  <si>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</si>
  <si>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</si>
  <si>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</si>
  <si>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</si>
  <si>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</si>
  <si>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</si>
  <si>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</si>
  <si>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</si>
  <si>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</si>
  <si>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</si>
  <si>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</si>
  <si>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</si>
  <si>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</si>
  <si>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</si>
  <si>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</si>
  <si>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</si>
  <si>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</si>
  <si>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</si>
  <si>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</si>
  <si>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</si>
  <si>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</si>
  <si>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</si>
  <si>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</si>
  <si>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</si>
  <si>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</si>
  <si>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</si>
  <si>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</si>
  <si>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</si>
  <si>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</si>
  <si>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</si>
  <si>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</si>
  <si>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</si>
  <si>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</si>
  <si>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</si>
  <si>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</si>
  <si>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</si>
  <si>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</si>
  <si>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</si>
  <si>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</si>
  <si>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</si>
  <si>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</si>
  <si>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</si>
  <si>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</si>
  <si>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</si>
  <si>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</si>
  <si>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</si>
  <si>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</si>
  <si>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</si>
  <si>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</si>
  <si>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</si>
  <si>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</si>
  <si>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</si>
  <si>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</si>
  <si>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</si>
  <si>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</si>
  <si>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</si>
  <si>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</si>
  <si>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</si>
  <si>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</si>
  <si>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</si>
  <si>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</si>
  <si>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</si>
  <si>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</si>
  <si>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</si>
  <si>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</si>
  <si>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</si>
  <si>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</si>
  <si>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</si>
  <si>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</si>
  <si>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</si>
  <si>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</si>
  <si>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</si>
  <si>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</si>
  <si>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</si>
  <si>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</si>
  <si>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</si>
  <si>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</si>
  <si>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</si>
  <si>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</si>
  <si>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</si>
  <si>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</si>
  <si>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</si>
  <si>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</si>
  <si>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</si>
  <si>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</si>
  <si>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</si>
  <si>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</si>
  <si>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</si>
  <si>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</si>
  <si>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</si>
  <si>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</si>
  <si>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</si>
  <si>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</si>
  <si>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</si>
  <si>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</si>
  <si>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</si>
  <si>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</si>
  <si>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</si>
  <si>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</si>
  <si>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</si>
  <si>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</si>
  <si>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</si>
  <si>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</si>
  <si>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</si>
  <si>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</si>
  <si>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</si>
  <si>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</si>
  <si>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</si>
  <si>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</si>
  <si>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</si>
  <si>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</si>
  <si>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</si>
  <si>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</si>
  <si>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</si>
  <si>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</si>
  <si>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</si>
  <si>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</si>
  <si>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</si>
  <si>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</si>
  <si>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</si>
  <si>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</si>
  <si>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</si>
  <si>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</si>
  <si>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</si>
  <si>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</si>
  <si>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</si>
  <si>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</si>
  <si>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</si>
  <si>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</si>
  <si>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</si>
  <si>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</si>
  <si>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</si>
  <si>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</si>
  <si>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</si>
  <si>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</si>
  <si>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</si>
  <si>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</si>
  <si>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</si>
  <si>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</si>
  <si>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</si>
  <si>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</si>
  <si>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</si>
  <si>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</si>
  <si>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</si>
  <si>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</si>
  <si>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</si>
  <si>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</si>
  <si>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</si>
  <si>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</si>
  <si>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</si>
  <si>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</si>
  <si>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</si>
  <si>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</si>
  <si>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</si>
  <si>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</si>
  <si>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</si>
  <si>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</si>
  <si>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</si>
  <si>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</si>
  <si>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</si>
  <si>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</si>
  <si>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</si>
  <si>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</si>
  <si>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</si>
  <si>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</si>
  <si>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</si>
  <si>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</si>
  <si>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</si>
  <si>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</si>
  <si>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</si>
  <si>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</si>
  <si>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</si>
  <si>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</si>
  <si>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</si>
  <si>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</si>
  <si>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</si>
  <si>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</si>
  <si>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</si>
  <si>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</si>
  <si>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</si>
  <si>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</si>
  <si>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</si>
  <si>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</si>
  <si>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</si>
  <si>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</si>
  <si>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</si>
  <si>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</si>
  <si>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</si>
  <si>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</si>
  <si>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</si>
  <si>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</si>
  <si>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</si>
  <si>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</si>
  <si>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</si>
  <si>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</si>
  <si>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</si>
  <si>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</si>
  <si>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</si>
  <si>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</si>
  <si>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</si>
  <si>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</si>
  <si>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</si>
  <si>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</si>
  <si>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</si>
  <si>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</si>
  <si>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</si>
  <si>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</si>
  <si>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</si>
  <si>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</si>
  <si>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</si>
  <si>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</si>
  <si>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</si>
  <si>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</si>
  <si>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</si>
  <si>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</si>
  <si>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</si>
  <si>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</si>
  <si>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</si>
  <si>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</si>
  <si>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</si>
  <si>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</si>
  <si>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</si>
  <si>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</si>
  <si>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</si>
  <si>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</si>
  <si>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</si>
  <si>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</si>
  <si>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</si>
  <si>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</si>
  <si>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</si>
  <si>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</si>
  <si>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</si>
  <si>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</si>
  <si>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</si>
  <si>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</si>
  <si>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</si>
  <si>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</si>
  <si>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</si>
  <si>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</si>
  <si>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</si>
  <si>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</si>
  <si>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</si>
  <si>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</si>
  <si>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</si>
  <si>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</si>
  <si>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</si>
  <si>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</si>
  <si>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</si>
  <si>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</si>
  <si>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</si>
  <si>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</si>
  <si>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</si>
  <si>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</si>
  <si>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</si>
  <si>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</si>
  <si>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</si>
  <si>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</si>
  <si>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</si>
  <si>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</si>
  <si>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</si>
  <si>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</si>
  <si>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</si>
  <si>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</si>
  <si>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</si>
  <si>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</si>
  <si>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</si>
  <si>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</si>
  <si>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</si>
  <si>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</si>
  <si>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</si>
  <si>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</si>
  <si>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</si>
  <si>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</si>
  <si>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</si>
  <si>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</si>
  <si>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</si>
  <si>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</si>
  <si>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</si>
  <si>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</si>
  <si>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</si>
  <si>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</si>
  <si>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</si>
  <si>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</si>
  <si>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</si>
  <si>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</si>
  <si>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</si>
  <si>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</si>
  <si>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</si>
  <si>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</si>
  <si>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</si>
  <si>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</si>
  <si>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</si>
  <si>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</si>
  <si>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</si>
  <si>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</si>
  <si>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</si>
  <si>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</si>
  <si>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</si>
  <si>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</si>
  <si>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</si>
  <si>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</si>
  <si>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</si>
  <si>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</si>
  <si>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</si>
  <si>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</si>
  <si>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</si>
  <si>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</si>
  <si>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</si>
  <si>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</si>
  <si>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</si>
  <si>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</si>
  <si>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</si>
  <si>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</si>
  <si>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</si>
  <si>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</si>
  <si>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</si>
  <si>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</si>
  <si>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</si>
  <si>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</si>
  <si>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</si>
  <si>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</si>
  <si>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</si>
  <si>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</si>
  <si>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</si>
  <si>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</si>
  <si>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</si>
  <si>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</si>
  <si>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</si>
  <si>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</si>
  <si>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</si>
  <si>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</si>
  <si>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</si>
  <si>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</si>
  <si>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</si>
  <si>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</si>
  <si>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</si>
  <si>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</si>
  <si>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</si>
  <si>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</si>
  <si>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</si>
  <si>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</si>
  <si>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</si>
  <si>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</si>
  <si>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</si>
  <si>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</si>
  <si>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</si>
  <si>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</si>
  <si>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</si>
  <si>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</si>
  <si>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</si>
  <si>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</si>
  <si>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</si>
  <si>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</si>
  <si>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</si>
  <si>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</si>
  <si>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</si>
  <si>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</si>
  <si>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</si>
  <si>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</si>
  <si>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</si>
  <si>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</si>
  <si>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</si>
  <si>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</si>
  <si>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</si>
  <si>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</si>
  <si>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</si>
  <si>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</si>
  <si>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</si>
  <si>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</si>
  <si>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</si>
  <si>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</si>
  <si>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</si>
  <si>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</si>
  <si>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</si>
  <si>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</si>
  <si>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</si>
  <si>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</si>
  <si>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</si>
  <si>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</si>
  <si>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</si>
  <si>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</si>
  <si>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</si>
  <si>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</si>
  <si>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</si>
  <si>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</si>
  <si>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</si>
  <si>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</si>
  <si>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</si>
  <si>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</si>
  <si>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</si>
  <si>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</si>
  <si>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</si>
  <si>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</si>
  <si>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</si>
  <si>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</si>
  <si>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</si>
  <si>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</si>
  <si>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</si>
  <si>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</si>
  <si>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</si>
  <si>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</si>
  <si>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</si>
  <si>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</si>
  <si>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</si>
  <si>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</si>
  <si>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</si>
  <si>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</si>
  <si>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</si>
  <si>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</si>
  <si>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</si>
  <si>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</si>
  <si>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</si>
  <si>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</si>
  <si>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</si>
  <si>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</si>
  <si>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</si>
  <si>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</si>
  <si>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</si>
  <si>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</si>
  <si>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</si>
  <si>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</si>
  <si>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</si>
  <si>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</si>
  <si>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</si>
  <si>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</si>
  <si>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</si>
  <si>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</si>
  <si>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</si>
  <si>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</si>
  <si>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</si>
  <si>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</si>
  <si>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</si>
  <si>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</si>
  <si>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</si>
  <si>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</si>
  <si>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</si>
  <si>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</si>
  <si>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</si>
  <si>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</si>
  <si>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</si>
  <si>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</si>
  <si>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</si>
  <si>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</si>
  <si>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</si>
  <si>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</si>
  <si>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</si>
  <si>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</si>
  <si>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</si>
  <si>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</si>
  <si>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</si>
  <si>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</si>
  <si>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</si>
  <si>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</si>
  <si>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</si>
  <si>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</si>
  <si>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</si>
  <si>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</si>
  <si>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</si>
  <si>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</si>
  <si>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</si>
  <si>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</si>
  <si>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</si>
  <si>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</si>
  <si>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</si>
  <si>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</si>
  <si>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</si>
  <si>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</si>
  <si>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</si>
  <si>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</si>
  <si>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</si>
  <si>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</si>
  <si>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</si>
  <si>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</si>
  <si>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</si>
  <si>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</si>
  <si>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</si>
  <si>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</si>
  <si>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</si>
  <si>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</si>
  <si>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</si>
  <si>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</si>
  <si>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</si>
  <si>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</si>
  <si>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</si>
  <si>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</si>
  <si>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</si>
  <si>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</si>
  <si>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</si>
  <si>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</si>
  <si>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</si>
  <si>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</si>
  <si>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</si>
  <si>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</si>
  <si>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</si>
  <si>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</si>
  <si>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</si>
  <si>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</si>
  <si>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</si>
  <si>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</si>
  <si>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</si>
  <si>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</si>
  <si>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</si>
  <si>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</si>
  <si>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</si>
  <si>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</si>
  <si>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</si>
  <si>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</si>
  <si>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</si>
  <si>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</si>
  <si>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</si>
  <si>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</si>
  <si>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</si>
  <si>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</si>
  <si>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</si>
  <si>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</si>
  <si>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</si>
  <si>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</si>
  <si>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</si>
  <si>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</si>
  <si>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</si>
  <si>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</si>
  <si>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</si>
  <si>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</si>
  <si>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</si>
  <si>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</si>
  <si>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</si>
  <si>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</si>
  <si>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</si>
  <si>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</si>
  <si>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</si>
  <si>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</si>
  <si>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</si>
  <si>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</si>
  <si>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</si>
  <si>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</si>
  <si>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</si>
  <si>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</si>
  <si>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</si>
  <si>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</si>
  <si>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</si>
  <si>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</si>
  <si>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</si>
  <si>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</si>
  <si>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</si>
  <si>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</si>
  <si>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</si>
  <si>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</si>
  <si>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</si>
  <si>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</si>
  <si>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</si>
  <si>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</si>
  <si>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</si>
  <si>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</si>
  <si>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</si>
  <si>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</si>
  <si>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</si>
  <si>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</si>
  <si>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</si>
  <si>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</si>
  <si>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</si>
  <si>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</si>
  <si>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</si>
  <si>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</si>
  <si>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</si>
  <si>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</si>
  <si>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</si>
  <si>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</si>
  <si>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</si>
  <si>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</si>
  <si>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</si>
  <si>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</si>
  <si>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</si>
  <si>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</si>
  <si>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</si>
  <si>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</si>
  <si>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</si>
  <si>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</si>
  <si>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</si>
  <si>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</si>
  <si>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</si>
  <si>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</si>
  <si>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</si>
  <si>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</si>
  <si>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</si>
  <si>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</si>
  <si>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</si>
  <si>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</si>
  <si>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</si>
  <si>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</si>
  <si>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</si>
  <si>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</si>
  <si>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</si>
  <si>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</si>
  <si>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</si>
  <si>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</si>
  <si>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</si>
  <si>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</si>
  <si>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</si>
  <si>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</si>
  <si>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</si>
  <si>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</si>
  <si>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</si>
  <si>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</si>
  <si>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</si>
  <si>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</si>
  <si>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</si>
  <si>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</si>
  <si>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</si>
  <si>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</si>
  <si>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</si>
  <si>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</si>
  <si>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</si>
  <si>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</si>
  <si>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</si>
  <si>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</si>
  <si>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</si>
  <si>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</si>
  <si>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</si>
  <si>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</si>
  <si>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</si>
  <si>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</si>
  <si>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</si>
  <si>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</si>
  <si>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</si>
  <si>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</si>
  <si>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</si>
  <si>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</si>
  <si>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</si>
  <si>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</si>
  <si>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</si>
  <si>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</si>
  <si>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</si>
  <si>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</si>
  <si>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</si>
  <si>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</si>
  <si>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</si>
  <si>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</si>
  <si>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</si>
  <si>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</si>
  <si>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</si>
  <si>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</si>
  <si>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</si>
  <si>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</si>
  <si>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</si>
  <si>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</si>
  <si>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</si>
  <si>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</si>
  <si>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</si>
  <si>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</si>
  <si>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</si>
  <si>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</si>
  <si>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</si>
  <si>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</si>
  <si>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</si>
  <si>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</si>
  <si>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</si>
  <si>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</si>
  <si>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</si>
  <si>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</si>
  <si>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</si>
  <si>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</si>
  <si>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</si>
  <si>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</si>
  <si>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</si>
  <si>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</si>
  <si>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</si>
  <si>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</si>
  <si>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</si>
  <si>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</si>
  <si>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</si>
  <si>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</si>
  <si>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</si>
  <si>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</si>
  <si>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</si>
  <si>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</si>
  <si>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</si>
  <si>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</si>
  <si>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</si>
  <si>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</si>
  <si>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</si>
  <si>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</si>
  <si>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</si>
  <si>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</si>
  <si>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</si>
  <si>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</si>
  <si>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</si>
  <si>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</si>
  <si>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</si>
  <si>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</si>
  <si>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</si>
  <si>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</si>
  <si>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</si>
  <si>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</si>
  <si>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</si>
  <si>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</si>
  <si>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</si>
  <si>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</si>
  <si>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</si>
  <si>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</si>
  <si>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</si>
  <si>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</si>
  <si>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</si>
  <si>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</si>
  <si>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</si>
  <si>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</si>
  <si>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</si>
  <si>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</si>
  <si>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</si>
  <si>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</si>
  <si>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</si>
  <si>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</si>
  <si>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</si>
  <si>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</si>
  <si>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</si>
  <si>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</si>
  <si>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</si>
  <si>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</si>
  <si>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</si>
  <si>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</si>
  <si>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</si>
  <si>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</si>
  <si>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</si>
  <si>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</si>
  <si>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</si>
  <si>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</si>
  <si>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</si>
  <si>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</si>
  <si>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</si>
  <si>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</si>
  <si>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</si>
  <si>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</si>
  <si>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</si>
  <si>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</si>
  <si>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</si>
  <si>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</si>
  <si>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</si>
  <si>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</si>
  <si>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</si>
  <si>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</si>
  <si>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</si>
  <si>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</si>
  <si>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</si>
  <si>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</si>
  <si>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</si>
  <si>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</si>
  <si>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</si>
  <si>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</si>
  <si>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</si>
  <si>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</si>
  <si>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</si>
  <si>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</si>
  <si>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</si>
  <si>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</si>
  <si>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</si>
  <si>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</si>
  <si>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</si>
  <si>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</si>
  <si>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</si>
  <si>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</si>
  <si>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</si>
  <si>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</si>
  <si>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</si>
  <si>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</si>
  <si>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</si>
  <si>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</si>
  <si>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</si>
  <si>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</si>
  <si>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</si>
  <si>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</si>
  <si>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</si>
  <si>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</si>
  <si>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</si>
  <si>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</si>
  <si>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</si>
  <si>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</si>
  <si>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</si>
  <si>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</si>
  <si>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</si>
  <si>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</si>
  <si>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</si>
  <si>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</si>
  <si>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</si>
  <si>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</si>
  <si>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</si>
  <si>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</si>
  <si>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</si>
  <si>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</si>
  <si>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</si>
  <si>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</si>
  <si>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</si>
  <si>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</si>
  <si>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</si>
  <si>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</si>
  <si>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</si>
  <si>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</si>
  <si>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</si>
  <si>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</si>
  <si>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</si>
  <si>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</si>
  <si>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</si>
  <si>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</si>
  <si>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</si>
  <si>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</si>
  <si>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</si>
  <si>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</si>
  <si>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</si>
  <si>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</si>
  <si>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</si>
  <si>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</si>
  <si>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</si>
  <si>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</si>
  <si>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</si>
  <si>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</si>
  <si>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</si>
  <si>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</si>
  <si>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</si>
  <si>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</si>
  <si>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</si>
  <si>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</si>
  <si>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</si>
  <si>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</si>
  <si>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</si>
  <si>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</si>
  <si>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</si>
  <si>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</si>
  <si>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</si>
  <si>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</si>
  <si>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</si>
  <si>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</si>
  <si>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</si>
  <si>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</si>
  <si>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</si>
  <si>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</si>
  <si>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</si>
  <si>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</si>
  <si>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</si>
  <si>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</si>
  <si>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</si>
  <si>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</si>
  <si>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</si>
  <si>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</si>
  <si>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</si>
  <si>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</si>
  <si>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</si>
  <si>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</si>
  <si>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</si>
  <si>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</si>
  <si>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</si>
  <si>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</si>
  <si>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</si>
  <si>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</si>
  <si>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</si>
  <si>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</si>
  <si>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</si>
  <si>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</si>
  <si>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</si>
  <si>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</si>
  <si>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</si>
  <si>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</si>
  <si>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</si>
  <si>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</si>
  <si>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</si>
  <si>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</si>
  <si>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</si>
  <si>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</si>
  <si>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</si>
  <si>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</si>
  <si>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</si>
  <si>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</si>
  <si>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</si>
  <si>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</si>
  <si>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</si>
  <si>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</si>
  <si>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</si>
  <si>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</si>
  <si>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</si>
  <si>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</si>
  <si>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</si>
  <si>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</si>
  <si>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</si>
  <si>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</si>
  <si>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</si>
  <si>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</si>
  <si>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</si>
  <si>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</si>
  <si>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</si>
  <si>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</si>
  <si>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</si>
  <si>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</si>
  <si>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</si>
  <si>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</si>
  <si>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</si>
  <si>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</si>
  <si>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</si>
  <si>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</si>
  <si>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</si>
  <si>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</si>
  <si>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</si>
  <si>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</si>
  <si>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</si>
  <si>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</si>
  <si>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</si>
  <si>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</si>
  <si>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</si>
  <si>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</si>
  <si>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</si>
  <si>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</si>
  <si>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</si>
  <si>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</si>
  <si>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</si>
  <si>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</si>
  <si>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</si>
  <si>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</si>
  <si>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</si>
  <si>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</si>
  <si>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</si>
  <si>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</si>
  <si>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</si>
  <si>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</si>
  <si>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</si>
  <si>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</si>
  <si>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</si>
  <si>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</si>
  <si>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</si>
  <si>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</si>
  <si>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</si>
  <si>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</si>
  <si>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</si>
  <si>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</si>
  <si>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</si>
  <si>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</si>
  <si>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</si>
  <si>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</si>
  <si>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</si>
  <si>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</si>
  <si>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</si>
  <si>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</si>
  <si>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</si>
  <si>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</si>
  <si>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</si>
  <si>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</si>
  <si>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</si>
  <si>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</si>
  <si>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</si>
  <si>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</si>
  <si>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</si>
  <si>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</si>
  <si>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</si>
  <si>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</si>
  <si>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</si>
  <si>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</si>
  <si>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</si>
  <si>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</si>
  <si>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</si>
  <si>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</si>
  <si>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</si>
  <si>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</si>
  <si>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</si>
  <si>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</si>
  <si>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</si>
  <si>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</si>
  <si>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</si>
  <si>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</si>
  <si>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</si>
  <si>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</si>
  <si>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</si>
  <si>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</si>
  <si>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</si>
  <si>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</si>
  <si>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</si>
  <si>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</si>
  <si>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</si>
  <si>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</si>
  <si>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</si>
  <si>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</si>
  <si>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</si>
  <si>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</si>
  <si>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</si>
  <si>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</si>
  <si>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</si>
  <si>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</si>
  <si>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</si>
  <si>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</si>
  <si>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</si>
  <si>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</si>
  <si>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</si>
  <si>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</si>
  <si>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</si>
  <si>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</si>
  <si>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</si>
  <si>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</si>
  <si>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</si>
  <si>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</si>
  <si>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</si>
  <si>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</si>
  <si>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</si>
  <si>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</si>
  <si>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</si>
  <si>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</si>
  <si>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</si>
  <si>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</si>
  <si>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</si>
  <si>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</si>
  <si>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</si>
  <si>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</si>
  <si>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</si>
  <si>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</si>
  <si>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</si>
  <si>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</si>
  <si>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</si>
  <si>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</si>
  <si>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</si>
  <si>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</si>
  <si>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</si>
  <si>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</si>
  <si>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</si>
  <si>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</si>
  <si>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</si>
  <si>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</si>
  <si>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</si>
  <si>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</si>
  <si>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</si>
  <si>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</si>
  <si>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</si>
  <si>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</si>
  <si>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</si>
  <si>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</si>
  <si>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</si>
  <si>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</si>
  <si>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</si>
  <si>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</si>
  <si>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</si>
  <si>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</si>
  <si>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</si>
  <si>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</si>
  <si>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</si>
  <si>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</si>
  <si>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</si>
  <si>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</si>
  <si>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</si>
  <si>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</si>
  <si>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</si>
  <si>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</si>
  <si>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</si>
  <si>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</si>
  <si>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</si>
  <si>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</si>
  <si>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</si>
  <si>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</si>
  <si>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</si>
  <si>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</si>
  <si>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</si>
  <si>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</si>
  <si>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</si>
  <si>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</si>
  <si>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</si>
  <si>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</si>
  <si>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</si>
  <si>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</si>
  <si>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</si>
  <si>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</si>
  <si>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</si>
  <si>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</si>
  <si>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</si>
  <si>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</si>
  <si>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</si>
  <si>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</si>
  <si>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</si>
  <si>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</si>
  <si>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</si>
  <si>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</si>
  <si>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</si>
  <si>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</si>
  <si>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</si>
  <si>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</si>
  <si>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</si>
  <si>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</si>
  <si>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</si>
  <si>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</si>
  <si>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</si>
  <si>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</si>
  <si>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</si>
  <si>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</si>
  <si>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</si>
  <si>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</si>
  <si>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</si>
  <si>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</si>
  <si>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</si>
  <si>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</si>
  <si>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</si>
  <si>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</si>
  <si>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</si>
  <si>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</si>
  <si>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</si>
  <si>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</si>
  <si>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</si>
  <si>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</si>
  <si>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</si>
  <si>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</si>
  <si>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</si>
  <si>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</si>
  <si>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</si>
  <si>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</si>
  <si>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</si>
  <si>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</si>
  <si>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</si>
  <si>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</si>
  <si>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</si>
  <si>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</si>
  <si>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</si>
  <si>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</si>
  <si>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</si>
  <si>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</si>
  <si>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</si>
  <si>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</si>
  <si>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</si>
  <si>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</si>
  <si>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</si>
  <si>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</si>
  <si>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</si>
  <si>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</si>
  <si>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</si>
  <si>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</si>
  <si>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</si>
  <si>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</si>
  <si>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</si>
  <si>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</si>
  <si>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</si>
  <si>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</si>
  <si>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</si>
  <si>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</si>
  <si>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</si>
  <si>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</si>
  <si>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</si>
  <si>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</si>
  <si>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</si>
  <si>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</si>
  <si>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</si>
  <si>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</si>
  <si>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</si>
  <si>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</si>
  <si>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</si>
  <si>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</si>
  <si>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</si>
  <si>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</si>
  <si>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</si>
  <si>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</si>
  <si>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</si>
  <si>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</si>
  <si>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</si>
  <si>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</si>
  <si>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</si>
  <si>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</si>
  <si>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</si>
  <si>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</si>
  <si>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</si>
  <si>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</si>
  <si>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</si>
  <si>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</si>
  <si>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</si>
  <si>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</si>
  <si>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</si>
  <si>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</si>
  <si>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</si>
  <si>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</si>
  <si>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</si>
  <si>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</si>
  <si>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</si>
  <si>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</si>
  <si>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</si>
  <si>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</si>
  <si>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</si>
  <si>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</si>
  <si>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</si>
  <si>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</si>
  <si>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</si>
  <si>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</si>
  <si>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</si>
  <si>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</si>
  <si>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</si>
  <si>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</si>
  <si>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</si>
  <si>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</si>
  <si>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</si>
  <si>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</si>
  <si>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</si>
  <si>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</si>
  <si>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</si>
  <si>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</si>
  <si>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</si>
  <si>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</si>
  <si>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</si>
  <si>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</si>
  <si>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</si>
  <si>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</si>
  <si>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</si>
  <si>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</si>
  <si>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</si>
  <si>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</si>
  <si>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</si>
  <si>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</si>
  <si>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</si>
  <si>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</si>
  <si>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</si>
  <si>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</si>
  <si>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</si>
  <si>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</si>
  <si>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</si>
  <si>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</si>
  <si>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</si>
  <si>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</si>
  <si>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</si>
  <si>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</si>
  <si>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</si>
  <si>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</si>
  <si>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</si>
  <si>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</si>
  <si>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</si>
  <si>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</si>
  <si>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</si>
  <si>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</si>
  <si>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</si>
  <si>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</si>
  <si>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</si>
  <si>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</si>
  <si>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</si>
  <si>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</si>
  <si>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</si>
  <si>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</si>
  <si>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</si>
  <si>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</si>
  <si>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</si>
  <si>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</si>
  <si>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</si>
  <si>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</si>
  <si>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</si>
  <si>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</si>
  <si>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</si>
  <si>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</si>
  <si>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</si>
  <si>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</si>
  <si>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</si>
  <si>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</si>
  <si>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</si>
  <si>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</si>
  <si>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</si>
  <si>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</si>
  <si>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</si>
  <si>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</si>
  <si>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</si>
  <si>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</si>
  <si>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</si>
  <si>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</si>
  <si>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</si>
  <si>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</si>
  <si>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</si>
  <si>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</si>
  <si>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</si>
  <si>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</si>
  <si>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</si>
  <si>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</si>
  <si>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</si>
  <si>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</si>
  <si>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</si>
  <si>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</si>
  <si>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</si>
  <si>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</si>
  <si>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</si>
  <si>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</si>
  <si>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</si>
  <si>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</si>
  <si>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</si>
  <si>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</si>
  <si>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</si>
  <si>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</si>
  <si>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</si>
  <si>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</si>
  <si>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</si>
  <si>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</si>
  <si>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</si>
  <si>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</si>
  <si>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</si>
  <si>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</si>
  <si>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</si>
  <si>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</si>
  <si>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</si>
  <si>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</si>
  <si>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</si>
  <si>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</si>
  <si>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</si>
  <si>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</si>
  <si>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</si>
  <si>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</si>
  <si>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</si>
  <si>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</si>
  <si>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</si>
  <si>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</si>
  <si>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</si>
  <si>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</si>
  <si>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</si>
  <si>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</si>
  <si>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</si>
  <si>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</si>
  <si>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</si>
  <si>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</si>
  <si>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</si>
  <si>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</si>
  <si>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</si>
  <si>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</si>
  <si>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</si>
  <si>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</si>
  <si>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</si>
  <si>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</si>
  <si>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</si>
  <si>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</si>
  <si>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</si>
  <si>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</si>
  <si>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</si>
  <si>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</si>
  <si>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</si>
  <si>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</si>
  <si>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</si>
  <si>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</si>
  <si>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</si>
  <si>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</si>
  <si>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</si>
  <si>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</si>
  <si>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</si>
  <si>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</si>
  <si>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</si>
  <si>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</si>
  <si>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</si>
  <si>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</si>
  <si>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</si>
  <si>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</si>
  <si>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</si>
  <si>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</si>
  <si>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</si>
  <si>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</si>
  <si>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</si>
  <si>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</si>
  <si>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</si>
  <si>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</si>
  <si>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</si>
  <si>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</si>
  <si>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</si>
  <si>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</si>
  <si>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</si>
  <si>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</si>
  <si>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</si>
  <si>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</si>
  <si>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</si>
  <si>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</si>
  <si>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</si>
  <si>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</si>
  <si>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</si>
  <si>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</si>
  <si>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</si>
  <si>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</si>
  <si>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</si>
  <si>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</si>
  <si>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</si>
  <si>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</si>
  <si>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</si>
  <si>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</si>
  <si>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</si>
  <si>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</si>
  <si>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</si>
  <si>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</si>
  <si>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</si>
  <si>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</si>
  <si>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</si>
  <si>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</si>
  <si>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</si>
  <si>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</si>
  <si>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</si>
  <si>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</si>
  <si>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</si>
  <si>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</si>
  <si>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</si>
  <si>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</si>
  <si>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</si>
  <si>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</si>
  <si>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</si>
  <si>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</si>
  <si>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</si>
  <si>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</si>
  <si>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</si>
  <si>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</si>
  <si>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</si>
  <si>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</si>
  <si>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</si>
  <si>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</si>
  <si>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</si>
  <si>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</si>
  <si>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</si>
  <si>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</si>
  <si>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</si>
  <si>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</si>
  <si>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</si>
  <si>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</si>
  <si>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</si>
  <si>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</si>
  <si>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</si>
  <si>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</si>
  <si>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</si>
  <si>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</si>
  <si>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</si>
  <si>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</si>
  <si>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</si>
  <si>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</si>
  <si>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</si>
  <si>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</si>
  <si>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</si>
  <si>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</si>
  <si>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</si>
  <si>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</si>
  <si>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</si>
  <si>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</si>
  <si>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</si>
  <si>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</si>
  <si>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</si>
  <si>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</si>
  <si>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</si>
  <si>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</si>
  <si>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</si>
  <si>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</si>
  <si>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</si>
  <si>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</si>
  <si>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</si>
  <si>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</si>
  <si>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</si>
  <si>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</si>
  <si>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</si>
  <si>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</si>
  <si>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</si>
  <si>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</si>
  <si>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</si>
  <si>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</si>
  <si>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</si>
  <si>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</si>
  <si>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</si>
  <si>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</si>
  <si>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</si>
  <si>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</si>
  <si>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</si>
  <si>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</si>
  <si>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</si>
  <si>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</si>
  <si>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</si>
  <si>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</si>
  <si>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</si>
  <si>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</si>
  <si>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</si>
  <si>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</si>
  <si>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</si>
  <si>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</si>
  <si>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</si>
  <si>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</si>
  <si>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</si>
  <si>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</si>
  <si>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</si>
  <si>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</si>
  <si>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</si>
  <si>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</si>
  <si>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</si>
  <si>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</si>
  <si>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</si>
  <si>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</si>
  <si>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</si>
  <si>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</si>
  <si>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</si>
  <si>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</si>
  <si>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</si>
  <si>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</si>
  <si>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</si>
  <si>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</si>
  <si>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</si>
  <si>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</si>
  <si>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</si>
  <si>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</si>
  <si>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</si>
  <si>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</si>
  <si>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</si>
  <si>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</si>
  <si>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</si>
  <si>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</si>
  <si>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</si>
  <si>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</si>
  <si>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</si>
  <si>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</si>
  <si>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</si>
  <si>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</si>
  <si>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</si>
  <si>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</si>
  <si>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</si>
  <si>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</si>
  <si>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</si>
  <si>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</si>
  <si>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</si>
  <si>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</si>
  <si>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</si>
  <si>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</si>
  <si>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</si>
  <si>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</si>
  <si>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</si>
  <si>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</si>
  <si>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</si>
  <si>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</si>
  <si>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</si>
  <si>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</si>
  <si>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</si>
  <si>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</si>
  <si>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</si>
  <si>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</si>
  <si>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</si>
  <si>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</si>
  <si>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</si>
  <si>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</si>
  <si>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</si>
  <si>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</si>
  <si>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</si>
  <si>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</si>
  <si>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</si>
  <si>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</si>
  <si>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</si>
  <si>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</si>
  <si>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</si>
  <si>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</si>
  <si>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</si>
  <si>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</si>
  <si>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</si>
  <si>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</si>
  <si>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</si>
  <si>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</si>
  <si>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</si>
  <si>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</si>
  <si>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</si>
  <si>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</si>
  <si>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</si>
  <si>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</si>
  <si>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</si>
  <si>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</si>
  <si>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</si>
  <si>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</si>
  <si>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</si>
  <si>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</si>
  <si>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</si>
  <si>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</si>
  <si>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</si>
  <si>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</si>
  <si>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</si>
  <si>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</si>
  <si>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</si>
  <si>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</si>
  <si>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</si>
  <si>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</si>
  <si>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</si>
  <si>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</si>
  <si>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</si>
  <si>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</si>
  <si>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</si>
  <si>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</si>
  <si>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</si>
  <si>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</si>
  <si>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</si>
  <si>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</si>
  <si>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</si>
  <si>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</si>
  <si>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</si>
  <si>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</si>
  <si>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</si>
  <si>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</si>
  <si>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</si>
  <si>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</si>
  <si>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</si>
  <si>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</si>
  <si>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</si>
  <si>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</si>
  <si>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</si>
  <si>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</si>
  <si>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</si>
  <si>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</si>
  <si>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</si>
  <si>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</si>
  <si>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</si>
  <si>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</si>
  <si>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</si>
  <si>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</si>
  <si>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</si>
  <si>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</si>
  <si>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</si>
  <si>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</si>
  <si>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</si>
  <si>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</si>
  <si>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</si>
  <si>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</si>
  <si>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</si>
  <si>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</si>
  <si>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</si>
  <si>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</si>
  <si>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</si>
  <si>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</si>
  <si>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</si>
  <si>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</si>
  <si>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</si>
  <si>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</si>
  <si>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</si>
  <si>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</si>
  <si>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</si>
  <si>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</si>
  <si>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</si>
  <si>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</si>
  <si>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</si>
  <si>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</si>
  <si>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</si>
  <si>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</si>
  <si>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</si>
  <si>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</si>
  <si>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</si>
  <si>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</si>
  <si>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</si>
  <si>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</si>
  <si>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</si>
  <si>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</si>
  <si>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</si>
  <si>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</si>
  <si>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</si>
  <si>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</si>
  <si>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</si>
  <si>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</si>
  <si>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</si>
  <si>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</si>
  <si>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</si>
  <si>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</si>
  <si>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</si>
  <si>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</si>
  <si>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</si>
  <si>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</si>
  <si>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</si>
  <si>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</si>
  <si>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</si>
  <si>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</si>
  <si>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</si>
  <si>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</si>
  <si>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</si>
  <si>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</si>
  <si>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</si>
  <si>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</si>
  <si>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</si>
  <si>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</si>
  <si>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</si>
  <si>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</si>
  <si>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</si>
  <si>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</si>
  <si>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</si>
  <si>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</si>
  <si>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</si>
  <si>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</si>
  <si>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</si>
  <si>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</si>
  <si>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</si>
  <si>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</si>
  <si>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</si>
  <si>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</si>
  <si>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</si>
  <si>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</si>
  <si>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</si>
  <si>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</si>
  <si>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</si>
  <si>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</si>
  <si>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</si>
  <si>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</si>
  <si>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</si>
  <si>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</si>
  <si>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</si>
  <si>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</si>
  <si>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</si>
  <si>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</si>
  <si>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</si>
  <si>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</si>
  <si>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</si>
  <si>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</si>
  <si>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</si>
  <si>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</si>
  <si>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</si>
  <si>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</si>
  <si>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</si>
  <si>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</si>
  <si>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</si>
  <si>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</si>
  <si>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</si>
  <si>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</si>
  <si>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</si>
  <si>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</si>
  <si>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</si>
  <si>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</si>
  <si>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</si>
  <si>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</si>
  <si>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</si>
  <si>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</si>
  <si>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</si>
  <si>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</si>
  <si>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</si>
  <si>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</si>
  <si>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</si>
  <si>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</si>
  <si>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</si>
  <si>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</si>
  <si>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</si>
  <si>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</si>
  <si>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</si>
  <si>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</si>
  <si>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</si>
  <si>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</si>
  <si>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</si>
  <si>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</si>
  <si>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</si>
  <si>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</si>
  <si>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</si>
  <si>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</si>
  <si>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</si>
  <si>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</si>
  <si>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</si>
  <si>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</si>
  <si>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</si>
  <si>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</si>
  <si>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</si>
  <si>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</si>
  <si>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</si>
  <si>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</si>
  <si>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</si>
  <si>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</si>
  <si>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</si>
  <si>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</si>
  <si>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</si>
  <si>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</si>
  <si>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</si>
  <si>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</si>
  <si>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</si>
  <si>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</si>
  <si>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</si>
  <si>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</si>
  <si>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</si>
  <si>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</si>
  <si>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</si>
  <si>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</si>
  <si>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</si>
  <si>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</si>
  <si>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</si>
  <si>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</si>
  <si>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</si>
  <si>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</si>
  <si>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</si>
  <si>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</si>
  <si>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</si>
  <si>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</si>
  <si>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</si>
  <si>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</si>
  <si>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</si>
  <si>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</si>
  <si>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</si>
  <si>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</si>
  <si>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</si>
  <si>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</si>
  <si>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</si>
  <si>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</si>
  <si>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</si>
  <si>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</si>
  <si>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</si>
  <si>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</si>
  <si>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</si>
  <si>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</si>
  <si>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</si>
  <si>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</si>
  <si>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</si>
  <si>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</si>
  <si>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</si>
  <si>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</si>
  <si>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</si>
  <si>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</si>
  <si>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</si>
  <si>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</si>
  <si>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</si>
  <si>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</si>
  <si>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</si>
  <si>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</si>
  <si>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</si>
  <si>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</si>
  <si>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</si>
  <si>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</si>
  <si>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</si>
  <si>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</si>
  <si>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</si>
  <si>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</si>
  <si>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</si>
  <si>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</si>
  <si>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</si>
  <si>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</si>
  <si>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</si>
  <si>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</si>
  <si>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</si>
  <si>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</si>
  <si>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</si>
  <si>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</si>
  <si>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</si>
  <si>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</si>
  <si>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</si>
  <si>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</si>
  <si>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</si>
  <si>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</si>
  <si>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</si>
  <si>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</si>
  <si>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</si>
  <si>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</si>
  <si>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</si>
  <si>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</si>
  <si>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</si>
  <si>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</si>
  <si>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</si>
  <si>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</si>
  <si>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</si>
  <si>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</si>
  <si>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</si>
  <si>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</si>
  <si>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</si>
  <si>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</si>
  <si>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</si>
  <si>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</si>
  <si>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</si>
  <si>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</si>
  <si>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</si>
  <si>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</si>
  <si>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</si>
  <si>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</si>
  <si>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</si>
  <si>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</si>
  <si>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</si>
  <si>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</si>
  <si>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</si>
  <si>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</si>
  <si>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</si>
  <si>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</si>
  <si>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</si>
  <si>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</si>
  <si>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</si>
  <si>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</si>
  <si>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</si>
  <si>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</si>
  <si>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</si>
  <si>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</si>
  <si>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</si>
  <si>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</si>
  <si>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</si>
  <si>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</si>
  <si>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</si>
  <si>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</si>
  <si>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</si>
  <si>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</si>
  <si>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</si>
  <si>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</si>
  <si>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</si>
  <si>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</si>
  <si>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</si>
  <si>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</si>
  <si>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</si>
  <si>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</si>
  <si>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</si>
  <si>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</si>
  <si>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</si>
  <si>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</si>
  <si>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</si>
  <si>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</si>
  <si>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</si>
  <si>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</si>
  <si>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</si>
  <si>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</si>
  <si>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</si>
  <si>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</si>
  <si>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</si>
  <si>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</si>
  <si>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</si>
  <si>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</si>
  <si>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</si>
  <si>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</si>
  <si>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</si>
  <si>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</si>
  <si>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</si>
  <si>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</si>
  <si>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</si>
  <si>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</si>
  <si>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</si>
  <si>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</si>
  <si>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</si>
  <si>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</si>
  <si>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</si>
  <si>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</si>
  <si>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</si>
  <si>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</si>
  <si>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</si>
  <si>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</si>
  <si>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</si>
  <si>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</si>
  <si>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</si>
  <si>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</si>
  <si>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</si>
  <si>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</si>
  <si>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</si>
  <si>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</si>
  <si>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</si>
  <si>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</si>
  <si>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</si>
  <si>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</si>
  <si>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</si>
  <si>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</si>
  <si>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</si>
  <si>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</si>
  <si>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</si>
  <si>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</si>
  <si>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</si>
  <si>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</si>
  <si>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</si>
  <si>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</si>
  <si>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</si>
  <si>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</si>
  <si>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</si>
  <si>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</si>
  <si>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</si>
  <si>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</si>
  <si>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</si>
  <si>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</si>
  <si>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</si>
  <si>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</si>
  <si>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</si>
  <si>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</si>
  <si>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</si>
  <si>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</si>
  <si>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</si>
  <si>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</si>
  <si>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</si>
  <si>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</si>
  <si>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</si>
  <si>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</si>
  <si>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</si>
  <si>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</si>
  <si>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</si>
  <si>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</si>
  <si>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</si>
  <si>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</si>
  <si>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</si>
  <si>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</si>
  <si>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</si>
  <si>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</si>
  <si>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</si>
  <si>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</si>
  <si>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</si>
  <si>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</si>
  <si>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</si>
  <si>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</si>
  <si>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</si>
  <si>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</si>
  <si>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</si>
  <si>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</si>
  <si>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</si>
  <si>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</si>
  <si>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</si>
  <si>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</si>
  <si>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</si>
  <si>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</si>
  <si>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</si>
  <si>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</si>
  <si>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</si>
  <si>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</si>
  <si>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</si>
  <si>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</si>
  <si>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</si>
  <si>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</si>
  <si>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</si>
  <si>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</si>
  <si>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</si>
  <si>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</si>
  <si>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</si>
  <si>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</si>
  <si>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</si>
  <si>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</si>
  <si>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</si>
  <si>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</si>
  <si>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</si>
  <si>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</si>
  <si>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</si>
  <si>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</si>
  <si>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</si>
  <si>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</si>
  <si>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</si>
  <si>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</si>
  <si>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</si>
  <si>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</si>
  <si>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</si>
  <si>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</si>
  <si>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</si>
  <si>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</si>
  <si>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</si>
  <si>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</si>
  <si>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</si>
  <si>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</si>
  <si>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</si>
  <si>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</si>
  <si>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</si>
  <si>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</si>
  <si>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</si>
  <si>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</si>
  <si>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</si>
  <si>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</si>
  <si>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</si>
  <si>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</si>
  <si>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</si>
  <si>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</si>
  <si>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</si>
  <si>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</si>
  <si>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</si>
  <si>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</si>
  <si>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</si>
  <si>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</si>
  <si>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</si>
  <si>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</si>
  <si>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</si>
  <si>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</si>
  <si>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</si>
  <si>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</si>
  <si>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</si>
  <si>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</si>
  <si>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</si>
  <si>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</si>
  <si>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</si>
  <si>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</si>
  <si>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</si>
  <si>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</si>
  <si>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</si>
  <si>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</si>
  <si>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</si>
  <si>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</si>
  <si>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</si>
  <si>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</si>
  <si>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</si>
  <si>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</si>
  <si>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</si>
  <si>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</si>
  <si>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</si>
  <si>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</si>
  <si>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</si>
  <si>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</si>
  <si>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</si>
  <si>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</si>
  <si>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</si>
  <si>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</si>
  <si>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</si>
  <si>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</si>
  <si>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</si>
  <si>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</si>
  <si>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</si>
  <si>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</si>
  <si>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</si>
  <si>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</si>
  <si>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</si>
  <si>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</si>
  <si>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</si>
  <si>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</si>
  <si>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</si>
  <si>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</si>
  <si>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</si>
  <si>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</si>
  <si>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</si>
  <si>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</si>
  <si>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</si>
  <si>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</si>
  <si>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</si>
  <si>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</si>
  <si>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</si>
  <si>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</si>
  <si>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</si>
  <si>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</si>
  <si>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</si>
  <si>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</si>
  <si>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</si>
  <si>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</si>
  <si>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</si>
  <si>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</si>
  <si>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</si>
  <si>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</si>
  <si>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</si>
  <si>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</si>
  <si>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</si>
  <si>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</si>
  <si>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</si>
  <si>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</si>
  <si>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</si>
  <si>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</si>
  <si>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</si>
  <si>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</si>
  <si>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</si>
  <si>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</si>
  <si>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</si>
  <si>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</si>
  <si>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</si>
  <si>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</si>
  <si>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</si>
  <si>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</si>
  <si>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</si>
  <si>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</si>
  <si>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</si>
  <si>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</si>
  <si>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</si>
  <si>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</si>
  <si>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</si>
  <si>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</si>
  <si>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</si>
  <si>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</si>
  <si>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</si>
  <si>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</si>
  <si>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</si>
  <si>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</si>
  <si>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</si>
  <si>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</si>
  <si>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</si>
  <si>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</si>
  <si>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</si>
  <si>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</si>
  <si>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</si>
  <si>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</si>
  <si>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</si>
  <si>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</si>
  <si>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</si>
  <si>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</si>
  <si>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</si>
  <si>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</si>
  <si>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</si>
  <si>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</si>
  <si>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</si>
  <si>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</si>
  <si>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</si>
  <si>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</si>
  <si>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</si>
  <si>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</si>
  <si>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</si>
  <si>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</si>
  <si>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</si>
  <si>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</si>
  <si>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</si>
  <si>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</si>
  <si>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</si>
  <si>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</si>
  <si>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</si>
  <si>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</si>
  <si>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</si>
  <si>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</si>
  <si>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</si>
  <si>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</si>
  <si>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</si>
  <si>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</si>
  <si>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</si>
  <si>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</si>
  <si>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</si>
  <si>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</si>
  <si>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</si>
  <si>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</si>
  <si>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</si>
  <si>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</si>
  <si>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</si>
  <si>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</si>
  <si>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</si>
  <si>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</si>
  <si>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</si>
  <si>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</si>
  <si>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</si>
  <si>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</si>
  <si>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</si>
  <si>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</si>
  <si>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</si>
  <si>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</si>
  <si>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</si>
  <si>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</si>
  <si>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</si>
  <si>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</si>
  <si>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</si>
  <si>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</si>
  <si>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</si>
  <si>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</si>
  <si>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</si>
  <si>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</si>
  <si>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</si>
  <si>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</si>
  <si>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</si>
  <si>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</si>
  <si>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</si>
  <si>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</si>
  <si>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</si>
  <si>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</si>
  <si>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</si>
  <si>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</si>
  <si>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</si>
  <si>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</si>
  <si>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</si>
  <si>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</si>
  <si>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</si>
  <si>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</si>
  <si>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</si>
  <si>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</si>
  <si>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</si>
  <si>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</si>
  <si>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</si>
  <si>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</si>
  <si>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</si>
  <si>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</si>
  <si>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</si>
  <si>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</si>
  <si>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</si>
  <si>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</si>
  <si>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</si>
  <si>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</si>
  <si>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</si>
  <si>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</si>
  <si>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</si>
  <si>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</si>
  <si>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</si>
  <si>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</si>
  <si>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</si>
  <si>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</si>
  <si>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</si>
  <si>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</si>
  <si>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</si>
  <si>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</si>
  <si>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</si>
  <si>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</si>
  <si>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</si>
  <si>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</si>
  <si>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</si>
  <si>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</si>
  <si>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</si>
  <si>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</si>
  <si>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</si>
  <si>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</si>
  <si>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</si>
  <si>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</si>
  <si>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</si>
  <si>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</si>
  <si>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</si>
  <si>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</si>
  <si>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</si>
  <si>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</si>
  <si>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</si>
  <si>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</si>
  <si>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</si>
  <si>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</si>
  <si>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</si>
  <si>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</si>
  <si>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</si>
  <si>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</si>
  <si>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</si>
  <si>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</si>
  <si>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</si>
  <si>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</si>
  <si>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</si>
  <si>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</si>
  <si>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</si>
  <si>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</si>
  <si>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</si>
  <si>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</si>
  <si>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</si>
  <si>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</si>
  <si>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</si>
  <si>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</si>
  <si>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</si>
  <si>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</si>
  <si>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</si>
  <si>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</si>
  <si>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</si>
  <si>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</si>
  <si>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</si>
  <si>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</si>
  <si>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</si>
  <si>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</si>
  <si>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</si>
  <si>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</si>
  <si>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</si>
  <si>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</si>
  <si>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</si>
  <si>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</si>
  <si>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</si>
  <si>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</si>
  <si>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</si>
  <si>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</si>
  <si>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</si>
  <si>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</si>
  <si>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</si>
  <si>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</si>
  <si>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</si>
  <si>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</si>
  <si>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</si>
  <si>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</si>
  <si>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</si>
  <si>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</si>
  <si>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</si>
  <si>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</si>
  <si>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</si>
  <si>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</si>
  <si>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</si>
  <si>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</si>
  <si>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</si>
  <si>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</si>
  <si>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</si>
  <si>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</si>
  <si>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</si>
  <si>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</si>
  <si>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</si>
  <si>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</si>
  <si>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</si>
  <si>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</si>
  <si>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</si>
  <si>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</si>
  <si>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</si>
  <si>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</si>
  <si>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</si>
  <si>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</si>
  <si>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</si>
  <si>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</si>
  <si>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</si>
  <si>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</si>
  <si>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</si>
  <si>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</si>
  <si>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</si>
  <si>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</si>
  <si>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</si>
  <si>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</si>
  <si>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</si>
  <si>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</si>
  <si>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</si>
  <si>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</si>
  <si>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</si>
  <si>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</si>
  <si>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</si>
  <si>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</si>
  <si>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</si>
  <si>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</si>
  <si>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</si>
  <si>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</si>
  <si>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</si>
  <si>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</si>
  <si>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</si>
  <si>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</si>
  <si>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</si>
  <si>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</si>
  <si>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</si>
  <si>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</si>
  <si>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</si>
  <si>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</si>
  <si>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</si>
  <si>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</si>
  <si>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</si>
  <si>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</si>
  <si>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</si>
  <si>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</si>
  <si>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</si>
  <si>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</si>
  <si>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</si>
  <si>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</si>
  <si>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</si>
  <si>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</si>
  <si>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</si>
  <si>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</si>
  <si>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</si>
  <si>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</si>
  <si>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</si>
  <si>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</si>
  <si>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</si>
  <si>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</si>
  <si>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</si>
  <si>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</si>
  <si>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</si>
  <si>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</si>
  <si>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</si>
  <si>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</si>
  <si>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</si>
  <si>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</si>
  <si>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</si>
  <si>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</si>
  <si>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</si>
  <si>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</si>
  <si>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</si>
  <si>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</si>
  <si>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</si>
  <si>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</si>
  <si>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</si>
  <si>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</si>
  <si>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</si>
  <si>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</si>
  <si>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</si>
  <si>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</si>
  <si>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</si>
  <si>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</si>
  <si>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</si>
  <si>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</si>
  <si>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</si>
  <si>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</si>
  <si>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</si>
  <si>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</si>
  <si>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</si>
  <si>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</si>
  <si>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</si>
  <si>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</si>
  <si>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</si>
  <si>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</si>
  <si>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</si>
  <si>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</si>
  <si>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</si>
  <si>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</si>
  <si>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</si>
  <si>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</si>
  <si>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</si>
  <si>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</si>
  <si>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</si>
  <si>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</si>
  <si>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</si>
  <si>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</si>
  <si>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</si>
  <si>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</si>
  <si>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</si>
  <si>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</si>
  <si>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</si>
  <si>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</si>
  <si>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</si>
  <si>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</si>
  <si>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</si>
  <si>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</si>
  <si>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</si>
  <si>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</si>
  <si>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</si>
  <si>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</si>
  <si>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</si>
  <si>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</si>
  <si>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</si>
  <si>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</si>
  <si>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</si>
  <si>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</si>
  <si>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</si>
  <si>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</si>
  <si>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</si>
  <si>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</si>
  <si>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</si>
  <si>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</si>
  <si>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</si>
  <si>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</si>
  <si>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</si>
  <si>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</si>
  <si>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</si>
  <si>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</si>
  <si>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</si>
  <si>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</si>
  <si>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</si>
  <si>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</si>
  <si>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</si>
  <si>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</si>
  <si>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</si>
  <si>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</si>
  <si>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</si>
  <si>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</si>
  <si>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</si>
  <si>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</si>
  <si>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</si>
  <si>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</si>
  <si>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</si>
  <si>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</si>
  <si>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</si>
  <si>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</si>
  <si>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</si>
  <si>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</si>
  <si>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</si>
  <si>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</si>
  <si>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</si>
  <si>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</si>
  <si>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</si>
  <si>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</si>
  <si>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</si>
  <si>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</si>
  <si>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</si>
  <si>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</si>
  <si>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</si>
  <si>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</si>
  <si>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</si>
  <si>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</si>
  <si>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</si>
  <si>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</si>
  <si>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</si>
  <si>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</si>
  <si>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</si>
  <si>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</si>
  <si>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</si>
  <si>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</si>
  <si>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</si>
  <si>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</si>
  <si>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</si>
  <si>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</si>
  <si>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</si>
  <si>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</si>
  <si>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</si>
  <si>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</si>
  <si>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</si>
  <si>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</si>
  <si>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</si>
  <si>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</si>
  <si>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</si>
  <si>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</si>
  <si>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</si>
  <si>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</si>
  <si>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</si>
  <si>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</si>
  <si>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</si>
  <si>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</si>
  <si>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</si>
  <si>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</si>
  <si>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</si>
  <si>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</si>
  <si>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</si>
  <si>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</si>
  <si>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</si>
  <si>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</si>
  <si>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</si>
  <si>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</si>
  <si>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</si>
  <si>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</si>
  <si>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</si>
  <si>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</si>
  <si>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</si>
  <si>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</si>
  <si>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</si>
  <si>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</si>
  <si>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</si>
  <si>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</si>
  <si>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</si>
  <si>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</si>
  <si>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</si>
  <si>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</si>
  <si>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</si>
  <si>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</si>
  <si>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</si>
  <si>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</si>
  <si>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</si>
  <si>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</si>
  <si>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</si>
  <si>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</si>
  <si>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</si>
  <si>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</si>
  <si>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</si>
  <si>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</si>
  <si>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</si>
  <si>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</si>
  <si>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</si>
  <si>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</si>
  <si>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</si>
  <si>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</si>
  <si>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</si>
  <si>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</si>
  <si>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</si>
  <si>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</si>
  <si>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</si>
  <si>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</si>
  <si>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</si>
  <si>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</si>
  <si>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</si>
  <si>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</si>
  <si>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</si>
  <si>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</si>
  <si>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</si>
  <si>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</si>
  <si>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</si>
  <si>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</si>
  <si>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</si>
  <si>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</si>
  <si>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</si>
  <si>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</si>
  <si>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</si>
  <si>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</si>
  <si>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</si>
  <si>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</si>
  <si>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</si>
  <si>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</si>
  <si>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</si>
  <si>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</si>
  <si>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</si>
  <si>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</si>
  <si>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</si>
  <si>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</si>
  <si>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</si>
  <si>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</si>
  <si>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</si>
  <si>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</si>
  <si>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</si>
  <si>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</si>
  <si>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</si>
  <si>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</si>
  <si>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</si>
  <si>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</si>
  <si>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</si>
  <si>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</si>
  <si>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</si>
  <si>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</si>
  <si>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</si>
  <si>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</si>
  <si>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</si>
  <si>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</si>
  <si>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</si>
  <si>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</si>
  <si>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</si>
  <si>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</si>
  <si>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</si>
  <si>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</si>
  <si>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</si>
  <si>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</si>
  <si>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</si>
  <si>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</si>
  <si>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</si>
  <si>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</si>
  <si>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</si>
  <si>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</si>
  <si>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</si>
  <si>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</si>
  <si>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</si>
  <si>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</si>
  <si>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</si>
  <si>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</si>
  <si>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</si>
  <si>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</si>
  <si>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</si>
  <si>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</si>
  <si>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</si>
  <si>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</si>
  <si>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</si>
  <si>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</si>
  <si>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</si>
  <si>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</si>
  <si>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</si>
  <si>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</si>
  <si>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</si>
  <si>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</si>
  <si>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</si>
  <si>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</si>
  <si>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</si>
  <si>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</si>
  <si>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</si>
  <si>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</si>
  <si>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</si>
  <si>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</si>
  <si>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</si>
  <si>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</si>
  <si>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</si>
  <si>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</si>
  <si>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</si>
  <si>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</si>
  <si>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</si>
  <si>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</si>
  <si>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</si>
  <si>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</si>
  <si>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</si>
  <si>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</si>
  <si>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</si>
  <si>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</si>
  <si>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</si>
  <si>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</si>
  <si>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</si>
  <si>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</si>
  <si>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</si>
  <si>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</si>
  <si>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</si>
  <si>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</si>
  <si>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</si>
  <si>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</si>
  <si>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</si>
  <si>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</si>
  <si>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</si>
  <si>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</si>
  <si>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</si>
  <si>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</si>
  <si>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</si>
  <si>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</si>
  <si>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</si>
  <si>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</si>
  <si>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</si>
  <si>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</si>
  <si>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</si>
  <si>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</si>
  <si>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</si>
  <si>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</si>
  <si>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</si>
  <si>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</si>
  <si>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</si>
  <si>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</si>
  <si>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</si>
  <si>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</si>
  <si>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</si>
  <si>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</si>
  <si>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</si>
  <si>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</si>
  <si>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</si>
  <si>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</si>
  <si>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</si>
  <si>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</si>
  <si>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</si>
  <si>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</si>
  <si>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</si>
  <si>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</si>
  <si>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</si>
  <si>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</si>
  <si>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</si>
  <si>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</si>
  <si>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</si>
  <si>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</si>
  <si>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</si>
  <si>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</si>
  <si>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</si>
  <si>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</si>
  <si>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</si>
  <si>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</si>
  <si>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</si>
  <si>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</si>
  <si>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</si>
  <si>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</si>
  <si>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</si>
  <si>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</si>
  <si>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</si>
  <si>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</si>
  <si>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</si>
  <si>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</si>
  <si>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</si>
  <si>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</si>
  <si>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</si>
  <si>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</si>
  <si>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</si>
  <si>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</si>
  <si>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</si>
  <si>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</si>
  <si>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</si>
  <si>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</si>
  <si>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</si>
  <si>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</si>
  <si>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</si>
  <si>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</si>
  <si>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</si>
  <si>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</si>
  <si>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</si>
  <si>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</si>
  <si>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</si>
  <si>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</si>
  <si>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</si>
  <si>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</si>
  <si>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</si>
  <si>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</si>
  <si>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</si>
  <si>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</si>
  <si>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</si>
  <si>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</si>
  <si>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</si>
  <si>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</si>
  <si>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</si>
  <si>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</si>
  <si>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</si>
  <si>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</si>
  <si>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</si>
  <si>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</si>
  <si>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</si>
  <si>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</si>
  <si>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</si>
  <si>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</si>
  <si>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</si>
  <si>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</si>
  <si>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</si>
  <si>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</si>
  <si>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</si>
  <si>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</si>
  <si>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</si>
  <si>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</si>
  <si>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</si>
  <si>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</si>
  <si>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</si>
  <si>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</si>
  <si>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</si>
  <si>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</si>
  <si>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</si>
  <si>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</si>
  <si>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</si>
  <si>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</si>
  <si>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</si>
  <si>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</si>
  <si>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</si>
  <si>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</si>
  <si>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</si>
  <si>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</si>
  <si>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</si>
  <si>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</si>
  <si>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</si>
  <si>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</si>
  <si>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</si>
  <si>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</si>
  <si>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</si>
  <si>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</si>
  <si>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</si>
  <si>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</si>
  <si>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</si>
  <si>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</si>
  <si>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</si>
  <si>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</si>
  <si>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</si>
  <si>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</si>
  <si>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</si>
  <si>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</si>
  <si>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</si>
  <si>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</si>
  <si>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</si>
  <si>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</si>
  <si>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</si>
  <si>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</si>
  <si>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</si>
  <si>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</si>
  <si>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</si>
  <si>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</si>
  <si>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</si>
  <si>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</si>
  <si>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</si>
  <si>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</si>
  <si>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</si>
  <si>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</si>
  <si>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</si>
  <si>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</si>
  <si>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</si>
  <si>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</si>
  <si>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</si>
  <si>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</si>
  <si>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</si>
  <si>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</si>
  <si>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</si>
  <si>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</si>
  <si>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</si>
  <si>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</si>
  <si>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</si>
  <si>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</si>
  <si>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</si>
  <si>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</si>
  <si>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</si>
  <si>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</si>
  <si>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</si>
  <si>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</si>
  <si>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</si>
  <si>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</si>
  <si>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</si>
  <si>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</si>
  <si>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</si>
  <si>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</si>
  <si>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</si>
  <si>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</si>
  <si>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</si>
  <si>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</si>
  <si>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</si>
  <si>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</si>
  <si>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</si>
  <si>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</si>
  <si>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</si>
  <si>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</si>
  <si>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</si>
  <si>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</si>
  <si>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</si>
  <si>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</si>
  <si>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</si>
  <si>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</si>
  <si>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</si>
  <si>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</si>
  <si>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</si>
  <si>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</si>
  <si>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</si>
  <si>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</si>
  <si>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</si>
  <si>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</si>
  <si>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</si>
  <si>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</si>
  <si>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</si>
  <si>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</si>
  <si>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</si>
  <si>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</si>
  <si>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</si>
  <si>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</si>
  <si>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</si>
  <si>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</si>
  <si>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</si>
  <si>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</si>
  <si>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</si>
  <si>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</si>
  <si>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</si>
  <si>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</si>
  <si>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</si>
  <si>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</si>
  <si>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</si>
  <si>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</si>
  <si>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</si>
  <si>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</si>
  <si>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</si>
  <si>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</si>
  <si>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</si>
  <si>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</si>
  <si>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</si>
  <si>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</si>
  <si>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</si>
  <si>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</si>
  <si>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</si>
  <si>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</si>
  <si>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</si>
  <si>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</si>
  <si>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</si>
  <si>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</si>
  <si>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</si>
  <si>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</si>
  <si>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</si>
  <si>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</si>
  <si>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</si>
  <si>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</si>
  <si>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</si>
  <si>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</si>
  <si>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</si>
  <si>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</si>
  <si>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</si>
  <si>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</si>
  <si>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</si>
  <si>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</si>
  <si>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</si>
  <si>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</si>
  <si>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</si>
  <si>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</si>
  <si>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</si>
  <si>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</si>
  <si>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</si>
  <si>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</si>
  <si>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</si>
  <si>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</si>
  <si>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</si>
  <si>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</si>
  <si>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</si>
  <si>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</si>
  <si>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</si>
  <si>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</si>
  <si>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</si>
  <si>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</si>
  <si>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</si>
  <si>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</si>
  <si>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</si>
  <si>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</si>
  <si>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</si>
  <si>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</si>
  <si>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</si>
  <si>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</si>
  <si>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</si>
  <si>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</si>
  <si>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</si>
  <si>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</si>
  <si>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</si>
  <si>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</si>
  <si>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</si>
  <si>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</si>
  <si>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</si>
  <si>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</si>
  <si>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</si>
  <si>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</si>
  <si>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</si>
  <si>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</si>
  <si>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</si>
  <si>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</si>
  <si>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</si>
  <si>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</si>
  <si>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</si>
  <si>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</si>
  <si>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</si>
  <si>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</si>
  <si>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</si>
  <si>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</si>
  <si>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</si>
  <si>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</si>
  <si>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</si>
  <si>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</si>
  <si>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</si>
  <si>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</si>
  <si>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</si>
  <si>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</si>
  <si>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</si>
  <si>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</si>
  <si>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</si>
  <si>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</si>
  <si>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</si>
  <si>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</si>
  <si>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</si>
  <si>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</si>
  <si>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</si>
  <si>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</si>
  <si>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</si>
  <si>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</si>
  <si>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</si>
  <si>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</si>
  <si>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</si>
  <si>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</si>
  <si>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</si>
  <si>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</si>
  <si>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</si>
  <si>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</si>
  <si>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</si>
  <si>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</si>
  <si>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</si>
  <si>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</si>
  <si>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</si>
  <si>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</si>
  <si>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</si>
  <si>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</si>
  <si>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</si>
  <si>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</si>
  <si>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</si>
  <si>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</si>
  <si>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</si>
  <si>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</si>
  <si>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</si>
  <si>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</si>
  <si>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</si>
  <si>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</si>
  <si>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</si>
  <si>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</si>
  <si>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</si>
  <si>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</si>
  <si>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</si>
  <si>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</si>
  <si>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</si>
  <si>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</si>
  <si>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</si>
  <si>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</si>
  <si>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</si>
  <si>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</si>
  <si>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</si>
  <si>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</si>
  <si>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</si>
  <si>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</si>
  <si>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</si>
  <si>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</si>
  <si>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</si>
  <si>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</si>
  <si>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</si>
  <si>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</si>
  <si>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</si>
  <si>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</si>
  <si>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</si>
  <si>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</si>
  <si>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</si>
  <si>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</si>
  <si>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</si>
  <si>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</si>
  <si>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</si>
  <si>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</si>
  <si>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</si>
  <si>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</si>
  <si>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</si>
  <si>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</si>
  <si>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</si>
  <si>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</si>
  <si>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</si>
  <si>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</si>
  <si>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</si>
  <si>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</si>
  <si>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</si>
  <si>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</si>
  <si>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</si>
  <si>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</si>
  <si>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</si>
  <si>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</si>
  <si>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</si>
  <si>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</si>
  <si>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</si>
  <si>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</si>
  <si>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</si>
  <si>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</si>
  <si>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</si>
  <si>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</si>
  <si>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</si>
  <si>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</si>
  <si>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</si>
  <si>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</si>
  <si>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</si>
  <si>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</si>
  <si>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</si>
  <si>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</si>
  <si>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</si>
  <si>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</si>
  <si>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</si>
  <si>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</si>
  <si>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</si>
  <si>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</si>
  <si>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</si>
  <si>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</si>
  <si>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</si>
  <si>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</si>
  <si>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</si>
  <si>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</si>
  <si>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</si>
  <si>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</si>
  <si>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</si>
  <si>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</si>
  <si>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</si>
  <si>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</si>
  <si>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</si>
  <si>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</si>
  <si>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</si>
  <si>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</si>
  <si>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</si>
  <si>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</si>
  <si>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</si>
  <si>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</si>
  <si>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</si>
  <si>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</si>
  <si>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</si>
  <si>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</si>
  <si>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</si>
  <si>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</si>
  <si>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</si>
  <si>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</si>
  <si>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</si>
  <si>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</si>
  <si>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</si>
  <si>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</si>
  <si>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</si>
  <si>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</si>
  <si>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</si>
  <si>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</si>
  <si>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</si>
  <si>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</si>
  <si>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</si>
  <si>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</si>
  <si>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</si>
  <si>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</si>
  <si>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</si>
  <si>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</si>
  <si>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</si>
  <si>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</si>
  <si>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</si>
  <si>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</si>
  <si>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</si>
  <si>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</si>
  <si>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</si>
  <si>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</si>
  <si>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</si>
  <si>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</si>
  <si>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</si>
  <si>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</si>
  <si>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</si>
  <si>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</si>
  <si>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</si>
  <si>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</si>
  <si>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</si>
  <si>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</si>
  <si>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</si>
  <si>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</si>
  <si>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</si>
  <si>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</si>
  <si>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</si>
  <si>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</si>
  <si>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</si>
  <si>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</si>
  <si>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</si>
  <si>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</si>
  <si>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</si>
  <si>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</si>
  <si>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</si>
  <si>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</si>
  <si>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</si>
  <si>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</si>
  <si>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</si>
  <si>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</si>
  <si>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</si>
  <si>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</si>
  <si>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</si>
  <si>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</si>
  <si>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</si>
  <si>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</si>
  <si>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</si>
  <si>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</si>
  <si>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</si>
  <si>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</si>
  <si>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</si>
  <si>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</si>
  <si>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</si>
  <si>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</si>
  <si>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</si>
  <si>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</si>
  <si>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</si>
  <si>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</si>
  <si>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</si>
  <si>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</si>
  <si>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</si>
  <si>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</si>
  <si>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</si>
  <si>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</si>
  <si>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</si>
  <si>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</si>
  <si>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</si>
  <si>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</si>
  <si>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</si>
  <si>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</si>
  <si>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</si>
  <si>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</si>
  <si>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</si>
  <si>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</si>
  <si>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</si>
  <si>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</si>
  <si>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</si>
  <si>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</si>
  <si>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</si>
  <si>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</si>
  <si>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</si>
  <si>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</si>
  <si>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</si>
  <si>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</si>
  <si>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</si>
  <si>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</si>
  <si>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</si>
  <si>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</si>
  <si>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</si>
  <si>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</si>
  <si>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</si>
  <si>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</si>
  <si>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</si>
  <si>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</si>
  <si>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</si>
  <si>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</si>
  <si>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</si>
  <si>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</si>
  <si>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</si>
  <si>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</si>
  <si>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</si>
  <si>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</si>
  <si>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</si>
  <si>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</si>
  <si>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</si>
  <si>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</si>
  <si>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</si>
  <si>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</si>
  <si>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</si>
  <si>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</si>
  <si>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</si>
  <si>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</si>
  <si>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</si>
  <si>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</si>
  <si>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</si>
  <si>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</si>
  <si>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</si>
  <si>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</si>
  <si>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</si>
  <si>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</si>
  <si>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</si>
  <si>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</si>
  <si>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</si>
  <si>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</si>
  <si>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</si>
  <si>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</si>
  <si>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</si>
  <si>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</si>
  <si>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</si>
  <si>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</si>
  <si>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</si>
  <si>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</si>
  <si>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</si>
  <si>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</si>
  <si>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</si>
  <si>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</si>
  <si>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</si>
  <si>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</si>
  <si>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</si>
  <si>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</si>
  <si>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</si>
  <si>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</si>
  <si>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</si>
  <si>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</si>
  <si>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</si>
  <si>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</si>
  <si>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</si>
  <si>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</si>
  <si>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</si>
  <si>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</si>
  <si>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</si>
  <si>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</si>
  <si>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</si>
  <si>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</si>
  <si>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</si>
  <si>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</si>
  <si>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</si>
  <si>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</si>
  <si>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</si>
  <si>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</si>
  <si>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</si>
  <si>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</si>
  <si>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</si>
  <si>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</si>
  <si>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</si>
  <si>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</si>
  <si>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</si>
  <si>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</si>
  <si>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</si>
  <si>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</si>
  <si>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</si>
  <si>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</si>
  <si>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</si>
  <si>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</si>
  <si>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</si>
  <si>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</si>
  <si>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</si>
  <si>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</si>
  <si>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</si>
  <si>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</si>
  <si>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</si>
  <si>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</si>
  <si>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</si>
  <si>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</si>
  <si>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</si>
  <si>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</si>
  <si>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</si>
  <si>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</si>
  <si>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</si>
  <si>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</si>
  <si>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</si>
  <si>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</si>
  <si>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</si>
  <si>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</si>
  <si>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</si>
  <si>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</si>
  <si>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</si>
  <si>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</si>
  <si>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</si>
  <si>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</si>
  <si>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</si>
  <si>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</si>
  <si>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</si>
  <si>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</si>
  <si>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</si>
  <si>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</si>
  <si>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</si>
  <si>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</si>
  <si>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</si>
  <si>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</si>
  <si>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</si>
  <si>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</si>
  <si>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</si>
  <si>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</si>
  <si>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</si>
  <si>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</si>
  <si>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</si>
  <si>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</si>
  <si>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</si>
  <si>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</si>
  <si>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</si>
  <si>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</si>
  <si>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</si>
  <si>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</si>
  <si>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</si>
  <si>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</si>
  <si>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</si>
  <si>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</si>
  <si>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</si>
  <si>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</si>
  <si>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</si>
  <si>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</si>
  <si>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</si>
  <si>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</si>
  <si>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</si>
  <si>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</si>
  <si>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</si>
  <si>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</si>
  <si>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</si>
  <si>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</si>
  <si>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</si>
  <si>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</si>
  <si>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</si>
  <si>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</si>
  <si>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</si>
  <si>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</si>
  <si>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</si>
  <si>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</si>
  <si>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</si>
  <si>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</si>
  <si>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</si>
  <si>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</si>
  <si>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</si>
  <si>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</si>
  <si>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</si>
  <si>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</si>
  <si>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</si>
  <si>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</si>
  <si>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</si>
  <si>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</si>
  <si>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</si>
  <si>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</si>
  <si>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</si>
  <si>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</si>
  <si>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</si>
  <si>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</si>
  <si>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</si>
  <si>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</si>
  <si>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</si>
  <si>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</si>
  <si>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</si>
  <si>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</si>
  <si>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</si>
  <si>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</si>
  <si>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</si>
  <si>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</si>
  <si>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</si>
  <si>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</si>
  <si>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</si>
  <si>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</si>
  <si>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</si>
  <si>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</si>
  <si>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</si>
  <si>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</si>
  <si>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</si>
  <si>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</si>
  <si>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</si>
  <si>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</si>
  <si>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</si>
  <si>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</si>
  <si>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</si>
  <si>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</si>
  <si>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</si>
  <si>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</si>
  <si>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</si>
  <si>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</si>
  <si>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</si>
  <si>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</si>
  <si>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</si>
  <si>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</si>
  <si>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</si>
  <si>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</si>
  <si>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</si>
  <si>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</si>
  <si>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</si>
  <si>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</si>
  <si>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</si>
  <si>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</si>
  <si>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</si>
  <si>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</si>
  <si>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</si>
  <si>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</si>
  <si>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</si>
  <si>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</si>
  <si>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</si>
  <si>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</si>
  <si>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</si>
  <si>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</si>
  <si>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</si>
  <si>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</si>
  <si>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</si>
  <si>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</si>
  <si>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</si>
  <si>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</si>
  <si>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</si>
  <si>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</si>
  <si>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</si>
  <si>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</si>
  <si>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</si>
  <si>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</si>
  <si>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</si>
  <si>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</si>
  <si>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</si>
  <si>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</si>
  <si>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</si>
  <si>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</si>
  <si>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</si>
  <si>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</si>
  <si>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</si>
  <si>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</si>
  <si>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</si>
  <si>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</si>
  <si>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</si>
  <si>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</si>
  <si>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</si>
  <si>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</si>
  <si>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</si>
  <si>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</si>
  <si>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</si>
  <si>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</si>
  <si>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</si>
  <si>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</si>
  <si>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</si>
  <si>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</si>
  <si>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</si>
  <si>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</si>
  <si>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</si>
  <si>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</si>
  <si>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</si>
  <si>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</si>
  <si>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</si>
  <si>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</si>
  <si>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</si>
  <si>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</si>
  <si>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</si>
  <si>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</si>
  <si>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</si>
  <si>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</si>
  <si>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</si>
  <si>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</si>
  <si>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</si>
  <si>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</si>
  <si>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</si>
  <si>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</si>
  <si>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</si>
  <si>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</si>
  <si>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</si>
  <si>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</si>
  <si>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</si>
  <si>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</si>
  <si>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</si>
  <si>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</si>
  <si>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</si>
  <si>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</si>
  <si>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</si>
  <si>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</si>
  <si>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</si>
  <si>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</si>
  <si>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</si>
  <si>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</si>
  <si>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</si>
  <si>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</si>
  <si>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</si>
  <si>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</si>
  <si>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</si>
  <si>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</si>
  <si>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</si>
  <si>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</si>
  <si>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</si>
  <si>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</si>
  <si>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</si>
  <si>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</si>
  <si>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</si>
  <si>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</si>
  <si>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</si>
  <si>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</si>
  <si>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</si>
  <si>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</si>
  <si>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</si>
  <si>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</si>
  <si>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</si>
  <si>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</si>
  <si>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</si>
  <si>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</si>
  <si>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</si>
  <si>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</si>
  <si>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</si>
  <si>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</si>
  <si>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</si>
  <si>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</si>
  <si>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</si>
  <si>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</si>
  <si>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</si>
  <si>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</si>
  <si>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</si>
  <si>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</si>
  <si>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</si>
  <si>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</si>
  <si>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</si>
  <si>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</si>
  <si>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</si>
  <si>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</si>
  <si>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</si>
  <si>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</si>
  <si>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</si>
  <si>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</si>
  <si>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</si>
  <si>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</si>
  <si>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</si>
  <si>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</si>
  <si>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</si>
  <si>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</si>
  <si>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</si>
  <si>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</si>
  <si>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</si>
  <si>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</si>
  <si>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</si>
  <si>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</si>
  <si>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</si>
  <si>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</si>
  <si>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</si>
  <si>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</si>
  <si>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</si>
  <si>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</si>
  <si>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</si>
  <si>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</si>
  <si>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</si>
  <si>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</si>
  <si>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</si>
  <si>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</si>
  <si>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</si>
  <si>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</si>
  <si>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</si>
  <si>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</si>
  <si>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</si>
  <si>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</si>
  <si>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</si>
  <si>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</si>
  <si>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</si>
  <si>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</si>
  <si>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</si>
  <si>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</si>
  <si>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</si>
  <si>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</si>
  <si>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</si>
  <si>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</si>
  <si>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</si>
  <si>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</si>
  <si>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</si>
  <si>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</si>
  <si>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</si>
  <si>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</si>
  <si>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</si>
  <si>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</si>
  <si>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</si>
  <si>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</si>
  <si>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</si>
  <si>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</si>
  <si>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</si>
  <si>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</si>
  <si>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</si>
  <si>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</si>
  <si>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</si>
  <si>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</si>
  <si>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</si>
  <si>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</si>
  <si>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</si>
  <si>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</si>
  <si>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</si>
  <si>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</si>
  <si>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</si>
  <si>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</si>
  <si>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</si>
  <si>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</si>
  <si>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</si>
  <si>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</si>
  <si>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</si>
  <si>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</si>
  <si>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</si>
  <si>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</si>
  <si>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</si>
  <si>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</si>
  <si>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</si>
  <si>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</si>
  <si>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</si>
  <si>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</si>
  <si>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</si>
  <si>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</si>
  <si>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</si>
  <si>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</si>
  <si>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</si>
  <si>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</si>
  <si>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</si>
  <si>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</si>
  <si>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</si>
  <si>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</si>
  <si>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</si>
  <si>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</si>
  <si>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</si>
  <si>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</si>
  <si>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</si>
  <si>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</si>
  <si>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</si>
  <si>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</si>
  <si>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</si>
  <si>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</si>
  <si>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</si>
  <si>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</si>
  <si>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</si>
  <si>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</si>
  <si>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</si>
  <si>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</si>
  <si>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</si>
  <si>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</si>
  <si>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</si>
  <si>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</si>
  <si>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</si>
  <si>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</si>
  <si>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</si>
  <si>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</si>
  <si>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</si>
  <si>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</si>
  <si>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</si>
  <si>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</si>
  <si>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</si>
  <si>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</si>
  <si>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</si>
  <si>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</si>
  <si>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</si>
  <si>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</si>
  <si>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</si>
  <si>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</si>
  <si>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</si>
  <si>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</si>
  <si>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</si>
  <si>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</si>
  <si>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</si>
  <si>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</si>
  <si>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</si>
  <si>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</si>
  <si>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</si>
  <si>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</si>
  <si>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</si>
  <si>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</si>
  <si>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</si>
  <si>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</si>
  <si>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</si>
  <si>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</si>
  <si>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</si>
  <si>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</si>
  <si>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</si>
  <si>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</si>
  <si>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</si>
  <si>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</si>
  <si>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</si>
  <si>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</si>
  <si>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</si>
  <si>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</si>
  <si>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</si>
  <si>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</si>
  <si>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</si>
  <si>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</si>
  <si>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</si>
  <si>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</si>
  <si>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</si>
  <si>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</si>
  <si>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</si>
  <si>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</si>
  <si>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</si>
  <si>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</si>
  <si>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</si>
  <si>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</si>
  <si>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</si>
  <si>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</si>
  <si>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</si>
  <si>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</si>
  <si>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</si>
  <si>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</si>
  <si>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</si>
  <si>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</si>
  <si>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</si>
  <si>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</si>
  <si>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</si>
  <si>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</si>
  <si>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</si>
  <si>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</si>
  <si>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</si>
  <si>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</si>
  <si>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</si>
  <si>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</si>
  <si>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</si>
  <si>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</si>
  <si>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</si>
  <si>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</si>
  <si>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</si>
  <si>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</si>
  <si>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</si>
  <si>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</si>
  <si>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</si>
  <si>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</si>
  <si>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</si>
  <si>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</si>
  <si>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</si>
  <si>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</si>
  <si>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</si>
  <si>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</si>
  <si>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</si>
  <si>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</si>
  <si>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</si>
  <si>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</si>
  <si>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</si>
  <si>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</si>
  <si>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</si>
  <si>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</si>
  <si>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</si>
  <si>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</si>
  <si>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</si>
  <si>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</si>
  <si>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</si>
  <si>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</si>
  <si>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</si>
  <si>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</si>
  <si>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</si>
  <si>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</si>
  <si>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</si>
  <si>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</si>
  <si>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</si>
  <si>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</si>
  <si>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</si>
  <si>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</si>
  <si>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</si>
  <si>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</si>
  <si>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</si>
  <si>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</si>
  <si>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</si>
  <si>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</si>
  <si>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</si>
  <si>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</si>
  <si>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</si>
  <si>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</si>
  <si>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</si>
  <si>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</si>
  <si>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</si>
  <si>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</si>
  <si>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</si>
  <si>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</si>
  <si>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</si>
  <si>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</si>
  <si>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</si>
  <si>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</si>
  <si>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</si>
  <si>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</si>
  <si>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</si>
  <si>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</si>
  <si>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</si>
  <si>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</si>
  <si>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</si>
  <si>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</si>
  <si>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</si>
  <si>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</si>
  <si>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</si>
  <si>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</si>
  <si>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</si>
  <si>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</si>
  <si>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</si>
  <si>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</si>
  <si>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</si>
  <si>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</si>
  <si>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</si>
  <si>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</si>
  <si>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</si>
  <si>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</si>
  <si>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</si>
  <si>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</si>
  <si>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</si>
  <si>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</si>
  <si>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</si>
  <si>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</si>
  <si>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</si>
  <si>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</si>
  <si>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</si>
  <si>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</si>
  <si>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</si>
  <si>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</si>
  <si>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</si>
  <si>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</si>
  <si>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</si>
  <si>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</si>
  <si>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</si>
  <si>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</si>
  <si>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</si>
  <si>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</si>
  <si>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</si>
  <si>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</si>
  <si>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</si>
  <si>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</si>
  <si>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</si>
  <si>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</si>
  <si>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</si>
  <si>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</si>
  <si>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</si>
  <si>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</si>
  <si>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</si>
  <si>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</si>
  <si>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</si>
  <si>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</si>
  <si>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</si>
  <si>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</si>
  <si>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</si>
  <si>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</si>
  <si>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</si>
  <si>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</si>
  <si>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</si>
  <si>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</si>
  <si>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</si>
  <si>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</si>
  <si>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</si>
  <si>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</si>
  <si>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</si>
  <si>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</si>
  <si>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</si>
  <si>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</si>
  <si>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</si>
  <si>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</si>
  <si>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</si>
  <si>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</si>
  <si>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</si>
  <si>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</si>
  <si>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</si>
  <si>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</si>
  <si>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</si>
  <si>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</si>
  <si>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</si>
  <si>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</si>
  <si>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</si>
  <si>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</si>
  <si>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</si>
  <si>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</si>
  <si>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</si>
  <si>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</si>
  <si>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</si>
  <si>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</si>
  <si>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</si>
  <si>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</si>
  <si>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</si>
  <si>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</si>
  <si>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</si>
  <si>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</si>
  <si>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</si>
  <si>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</si>
  <si>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</si>
  <si>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</si>
  <si>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</si>
  <si>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</si>
  <si>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</si>
  <si>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</si>
  <si>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</si>
  <si>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</si>
  <si>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</si>
  <si>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</si>
  <si>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</si>
  <si>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</si>
  <si>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</si>
  <si>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</si>
  <si>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</si>
  <si>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</si>
  <si>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</si>
  <si>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</si>
  <si>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</si>
  <si>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</si>
  <si>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</si>
  <si>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</si>
  <si>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</si>
  <si>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</si>
  <si>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</si>
  <si>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</si>
  <si>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</si>
  <si>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</si>
  <si>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</si>
  <si>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</si>
  <si>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</si>
  <si>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</si>
  <si>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</si>
  <si>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</si>
  <si>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</si>
  <si>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</si>
  <si>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</si>
  <si>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</si>
  <si>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</si>
  <si>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</si>
  <si>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</si>
  <si>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</si>
  <si>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</si>
  <si>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</si>
  <si>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</si>
  <si>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</si>
  <si>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</si>
  <si>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</si>
  <si>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</si>
  <si>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</si>
  <si>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</si>
  <si>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</si>
  <si>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</si>
  <si>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</si>
  <si>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</si>
  <si>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</si>
  <si>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</si>
  <si>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</si>
  <si>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</si>
  <si>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</si>
  <si>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</si>
  <si>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</si>
  <si>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</si>
  <si>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</si>
  <si>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</si>
  <si>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</si>
  <si>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</si>
  <si>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</si>
  <si>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</si>
  <si>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</si>
  <si>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</si>
  <si>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</si>
  <si>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</si>
  <si>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</si>
  <si>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</si>
  <si>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</si>
  <si>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</si>
  <si>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</si>
  <si>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</si>
  <si>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</si>
  <si>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</si>
  <si>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</si>
  <si>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</si>
  <si>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</si>
  <si>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</si>
  <si>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</si>
  <si>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</si>
  <si>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</si>
  <si>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</si>
  <si>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</si>
  <si>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</si>
  <si>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</si>
  <si>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</si>
  <si>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</si>
  <si>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</si>
  <si>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</si>
  <si>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</si>
  <si>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</si>
  <si>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</si>
  <si>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</si>
  <si>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</si>
  <si>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</si>
  <si>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</si>
  <si>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</si>
  <si>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</si>
  <si>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</si>
  <si>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</si>
  <si>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</si>
  <si>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</si>
  <si>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</si>
  <si>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</si>
  <si>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</si>
  <si>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</si>
  <si>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</si>
  <si>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</si>
  <si>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</si>
  <si>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</si>
  <si>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</si>
  <si>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</si>
  <si>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</si>
  <si>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</si>
  <si>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</si>
  <si>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</si>
  <si>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</si>
  <si>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</si>
  <si>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</si>
  <si>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</si>
  <si>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</si>
  <si>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</si>
  <si>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</si>
  <si>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</si>
  <si>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</si>
  <si>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</si>
  <si>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</si>
  <si>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</si>
  <si>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</si>
  <si>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</si>
  <si>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</si>
  <si>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</si>
  <si>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</si>
  <si>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</si>
  <si>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</si>
  <si>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</si>
  <si>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</si>
  <si>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</si>
  <si>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</si>
  <si>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</si>
  <si>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</si>
  <si>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</si>
  <si>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</si>
  <si>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</si>
  <si>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</si>
  <si>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</si>
  <si>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</si>
  <si>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</si>
  <si>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</si>
  <si>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</si>
  <si>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</si>
  <si>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</si>
  <si>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</si>
  <si>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</si>
  <si>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</si>
  <si>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</si>
  <si>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</si>
  <si>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</si>
  <si>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</si>
  <si>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</si>
  <si>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</si>
  <si>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</si>
  <si>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</si>
  <si>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</si>
  <si>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</si>
  <si>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</si>
  <si>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</si>
  <si>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</si>
  <si>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</si>
  <si>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</si>
  <si>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</si>
  <si>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</si>
  <si>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</si>
  <si>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</si>
  <si>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</si>
  <si>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</si>
  <si>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</si>
  <si>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</si>
  <si>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</si>
  <si>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</si>
  <si>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</si>
  <si>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</si>
  <si>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</si>
  <si>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</si>
  <si>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</si>
  <si>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</si>
  <si>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</si>
  <si>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</si>
  <si>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</si>
  <si>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</si>
  <si>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</si>
  <si>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</si>
  <si>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</si>
  <si>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</si>
  <si>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</si>
  <si>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</si>
  <si>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</si>
  <si>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</si>
  <si>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</si>
  <si>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</si>
  <si>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</si>
  <si>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</si>
  <si>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</si>
  <si>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</si>
  <si>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</si>
  <si>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</si>
  <si>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</si>
  <si>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</si>
  <si>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</si>
  <si>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</si>
  <si>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</si>
  <si>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</si>
  <si>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</si>
  <si>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</si>
  <si>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</si>
  <si>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</si>
  <si>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</si>
  <si>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</si>
  <si>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</si>
  <si>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</si>
  <si>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</si>
  <si>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</si>
  <si>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</si>
  <si>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</si>
  <si>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</si>
  <si>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</si>
  <si>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</si>
  <si>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</si>
  <si>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</si>
  <si>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</si>
  <si>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</si>
  <si>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</si>
  <si>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</si>
  <si>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</si>
  <si>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</si>
  <si>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</si>
  <si>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</si>
  <si>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</si>
  <si>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</si>
  <si>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</si>
  <si>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</si>
  <si>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</si>
  <si>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</si>
  <si>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</si>
  <si>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</si>
  <si>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</si>
  <si>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</si>
  <si>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</si>
  <si>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</si>
  <si>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</si>
  <si>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</si>
  <si>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</si>
  <si>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</si>
  <si>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</si>
  <si>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</si>
  <si>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</si>
  <si>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</si>
  <si>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</si>
  <si>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</si>
  <si>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</si>
  <si>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</si>
  <si>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</si>
  <si>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</si>
  <si>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</si>
  <si>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</si>
  <si>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</si>
  <si>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</si>
  <si>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</si>
  <si>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</si>
  <si>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</si>
  <si>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</si>
  <si>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</si>
  <si>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</si>
  <si>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</si>
  <si>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</si>
  <si>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</si>
  <si>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</si>
  <si>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</si>
  <si>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</si>
  <si>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</si>
  <si>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</si>
  <si>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</si>
  <si>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</si>
  <si>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</si>
  <si>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</si>
  <si>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</si>
  <si>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</si>
  <si>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</si>
  <si>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</si>
  <si>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</si>
  <si>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</si>
  <si>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</si>
  <si>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</si>
  <si>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</si>
  <si>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</si>
  <si>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</si>
  <si>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</si>
  <si>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</si>
  <si>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</si>
  <si>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</si>
  <si>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</si>
  <si>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</si>
  <si>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</si>
  <si>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</si>
  <si>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</si>
  <si>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</si>
  <si>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</si>
  <si>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</si>
  <si>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</si>
  <si>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</si>
  <si>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</si>
  <si>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</si>
  <si>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</si>
  <si>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</si>
  <si>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</si>
  <si>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</si>
  <si>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</si>
  <si>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</si>
  <si>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</si>
  <si>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</si>
  <si>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</si>
  <si>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</si>
  <si>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</si>
  <si>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</si>
  <si>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</si>
  <si>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</si>
  <si>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</si>
  <si>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</si>
  <si>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</si>
  <si>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</si>
  <si>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</si>
  <si>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</si>
  <si>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</si>
  <si>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</si>
  <si>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</si>
  <si>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</si>
  <si>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</si>
  <si>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</si>
  <si>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</si>
  <si>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</si>
  <si>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</si>
  <si>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</si>
  <si>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</si>
  <si>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</si>
  <si>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</si>
  <si>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</si>
  <si>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</si>
  <si>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</si>
  <si>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</si>
  <si>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</si>
  <si>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</si>
  <si>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</si>
  <si>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</si>
  <si>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</si>
  <si>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</si>
  <si>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</si>
  <si>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</si>
  <si>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</si>
  <si>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</si>
  <si>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</si>
  <si>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</si>
  <si>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</si>
  <si>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</si>
  <si>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</si>
  <si>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</si>
  <si>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</si>
  <si>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</si>
  <si>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</si>
  <si>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</si>
  <si>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</si>
  <si>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</si>
  <si>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</si>
  <si>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</si>
  <si>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</si>
  <si>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</si>
  <si>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</si>
  <si>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</si>
  <si>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</si>
  <si>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</si>
  <si>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</si>
  <si>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</si>
  <si>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</si>
  <si>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</si>
  <si>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</si>
  <si>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</si>
  <si>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</si>
  <si>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</si>
  <si>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</si>
  <si>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</si>
  <si>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</si>
  <si>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</si>
  <si>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</si>
  <si>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</si>
  <si>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</si>
  <si>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</si>
  <si>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</si>
  <si>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</si>
  <si>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</si>
  <si>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</si>
  <si>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</si>
  <si>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</si>
  <si>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</si>
  <si>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</si>
  <si>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</si>
  <si>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</si>
  <si>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</si>
  <si>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</si>
  <si>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</si>
  <si>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</si>
  <si>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</si>
  <si>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</si>
  <si>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</si>
  <si>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</si>
  <si>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</si>
  <si>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</si>
  <si>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</si>
  <si>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</si>
  <si>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</si>
  <si>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</si>
  <si>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</si>
  <si>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</si>
  <si>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</si>
  <si>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</si>
  <si>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</si>
  <si>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</si>
  <si>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</si>
  <si>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</si>
  <si>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</si>
  <si>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</si>
  <si>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</si>
  <si>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</si>
  <si>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</si>
  <si>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</si>
  <si>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</si>
  <si>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</si>
  <si>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</si>
  <si>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</si>
  <si>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</si>
  <si>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</si>
  <si>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</si>
  <si>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</si>
  <si>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</si>
  <si>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</si>
  <si>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</si>
  <si>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</si>
  <si>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</si>
  <si>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</si>
  <si>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</si>
  <si>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</si>
  <si>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</si>
  <si>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</si>
  <si>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</si>
  <si>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</si>
  <si>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</si>
  <si>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</si>
  <si>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</si>
  <si>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</si>
  <si>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</si>
  <si>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</si>
  <si>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</si>
  <si>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</si>
  <si>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</si>
  <si>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</si>
  <si>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</si>
  <si>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</si>
  <si>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</si>
  <si>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</si>
  <si>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</si>
  <si>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</si>
  <si>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</si>
  <si>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</si>
  <si>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</si>
  <si>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</si>
  <si>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</si>
  <si>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</si>
  <si>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</si>
  <si>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</si>
  <si>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</si>
  <si>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</si>
  <si>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</si>
  <si>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</si>
  <si>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</si>
  <si>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</si>
  <si>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</si>
  <si>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</si>
  <si>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</si>
  <si>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</si>
  <si>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</si>
  <si>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</si>
  <si>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</si>
  <si>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</si>
  <si>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</si>
  <si>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</si>
  <si>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</si>
  <si>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</si>
  <si>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</si>
  <si>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</si>
  <si>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</si>
  <si>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</si>
  <si>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</si>
  <si>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</si>
  <si>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</si>
  <si>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</si>
  <si>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</si>
  <si>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</si>
  <si>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</si>
  <si>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</si>
  <si>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</si>
  <si>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</si>
  <si>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</si>
  <si>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</si>
  <si>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</si>
  <si>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</si>
  <si>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</si>
  <si>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</si>
  <si>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</si>
  <si>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</si>
  <si>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</si>
  <si>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</si>
  <si>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</si>
  <si>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</si>
  <si>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</si>
  <si>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</si>
  <si>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</si>
  <si>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</si>
  <si>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</si>
  <si>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</si>
  <si>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</si>
  <si>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</si>
  <si>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</si>
  <si>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</si>
  <si>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</si>
  <si>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</si>
  <si>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</si>
  <si>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</si>
  <si>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</si>
  <si>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</si>
  <si>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</si>
  <si>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</si>
  <si>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</si>
  <si>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</si>
  <si>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</si>
  <si>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</si>
  <si>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</si>
  <si>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</si>
  <si>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</si>
  <si>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</si>
  <si>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</si>
  <si>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</si>
  <si>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</si>
  <si>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</si>
  <si>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</si>
  <si>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</si>
  <si>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</si>
  <si>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</si>
  <si>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</si>
  <si>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</si>
  <si>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</si>
  <si>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</si>
  <si>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</si>
  <si>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</si>
  <si>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</si>
  <si>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</si>
  <si>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</si>
  <si>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</si>
  <si>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</si>
  <si>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</si>
  <si>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</si>
  <si>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</si>
  <si>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</si>
  <si>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</si>
  <si>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</si>
  <si>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</si>
  <si>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</si>
  <si>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</si>
  <si>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</si>
  <si>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</si>
  <si>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</si>
  <si>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</si>
  <si>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</si>
  <si>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</si>
  <si>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</si>
  <si>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</si>
  <si>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</si>
  <si>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</si>
  <si>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</si>
  <si>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</si>
  <si>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</si>
  <si>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</si>
  <si>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</si>
  <si>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</si>
  <si>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</si>
  <si>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</si>
  <si>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</si>
  <si>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</si>
  <si>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</si>
  <si>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</si>
  <si>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</si>
  <si>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</si>
  <si>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</si>
  <si>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</si>
  <si>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</si>
  <si>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</si>
  <si>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</si>
  <si>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</si>
  <si>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</si>
  <si>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</si>
  <si>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</si>
  <si>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</si>
  <si>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</si>
  <si>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</si>
  <si>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</si>
  <si>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</si>
  <si>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</si>
  <si>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</si>
  <si>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</si>
  <si>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</si>
  <si>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</si>
  <si>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</si>
  <si>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</si>
  <si>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</si>
  <si>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</si>
  <si>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</si>
  <si>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</si>
  <si>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</si>
  <si>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</si>
  <si>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</si>
  <si>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</si>
  <si>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</si>
  <si>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</si>
  <si>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</si>
  <si>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</si>
  <si>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</si>
  <si>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</si>
  <si>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</si>
  <si>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</si>
  <si>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</si>
  <si>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</si>
  <si>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</si>
  <si>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</si>
  <si>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</si>
  <si>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</si>
  <si>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</si>
  <si>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</si>
  <si>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</si>
  <si>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</si>
  <si>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</si>
  <si>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</si>
  <si>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</si>
  <si>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</si>
  <si>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</si>
  <si>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</si>
  <si>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</si>
  <si>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</si>
  <si>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</si>
  <si>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</si>
  <si>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</si>
  <si>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</si>
  <si>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</si>
  <si>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</si>
  <si>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</si>
  <si>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</si>
  <si>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</si>
  <si>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</si>
  <si>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</si>
  <si>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</si>
  <si>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</si>
  <si>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</si>
  <si>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</si>
  <si>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</si>
  <si>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</si>
  <si>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</si>
  <si>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</si>
  <si>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</si>
  <si>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</si>
  <si>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</si>
  <si>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</si>
  <si>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</si>
  <si>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</si>
  <si>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</si>
  <si>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</si>
  <si>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</si>
  <si>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</si>
  <si>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</si>
  <si>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</si>
  <si>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</si>
  <si>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</si>
  <si>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</si>
  <si>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</si>
  <si>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</si>
  <si>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</si>
  <si>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</si>
  <si>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</si>
  <si>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</si>
  <si>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</si>
  <si>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</si>
  <si>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</si>
  <si>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</si>
  <si>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</si>
  <si>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</si>
  <si>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</si>
  <si>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</si>
  <si>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</si>
  <si>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</si>
  <si>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</si>
  <si>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</si>
  <si>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</si>
  <si>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</si>
  <si>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</si>
  <si>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</si>
  <si>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</si>
  <si>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</si>
  <si>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</si>
  <si>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</si>
  <si>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</si>
  <si>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</si>
  <si>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</si>
  <si>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</si>
  <si>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</si>
  <si>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</si>
  <si>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</si>
  <si>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</si>
  <si>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</si>
  <si>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</si>
  <si>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</si>
  <si>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</si>
  <si>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</si>
  <si>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</si>
  <si>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</si>
  <si>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</si>
  <si>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</si>
  <si>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</si>
  <si>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</si>
  <si>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</si>
  <si>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</si>
  <si>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</si>
  <si>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</si>
  <si>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</si>
  <si>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</si>
  <si>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</si>
  <si>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</si>
  <si>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</si>
  <si>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</si>
  <si>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</si>
  <si>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</si>
  <si>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</si>
  <si>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</si>
  <si>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</si>
  <si>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</si>
  <si>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</si>
  <si>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</si>
  <si>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</si>
  <si>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</si>
  <si>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</si>
  <si>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</si>
  <si>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</si>
  <si>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</si>
  <si>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</si>
  <si>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</si>
  <si>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</si>
  <si>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</si>
  <si>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</si>
  <si>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</si>
  <si>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</si>
  <si>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</si>
  <si>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</si>
  <si>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</si>
  <si>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</si>
  <si>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</si>
  <si>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</si>
  <si>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</si>
  <si>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</si>
  <si>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</si>
  <si>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</si>
  <si>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</si>
  <si>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</si>
  <si>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</si>
  <si>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</si>
  <si>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</si>
  <si>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</si>
  <si>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</si>
  <si>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</si>
  <si>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</si>
  <si>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</si>
  <si>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</si>
  <si>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</si>
  <si>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</si>
  <si>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</si>
  <si>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</si>
  <si>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</si>
  <si>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</si>
  <si>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</si>
  <si>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</si>
  <si>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</si>
  <si>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</si>
  <si>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</si>
  <si>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</si>
  <si>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</si>
  <si>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</si>
  <si>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</si>
  <si>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</si>
  <si>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</si>
  <si>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</si>
  <si>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</si>
  <si>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</si>
  <si>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</si>
  <si>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</si>
  <si>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</si>
  <si>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</si>
  <si>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</si>
  <si>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</si>
  <si>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</si>
  <si>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</si>
  <si>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</si>
  <si>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</si>
  <si>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</si>
  <si>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</si>
  <si>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</si>
  <si>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</si>
  <si>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</si>
  <si>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</si>
  <si>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</si>
  <si>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</si>
  <si>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</si>
  <si>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</si>
  <si>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</si>
  <si>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</si>
  <si>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</si>
  <si>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</si>
  <si>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</si>
  <si>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</si>
  <si>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</si>
  <si>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</si>
  <si>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</si>
  <si>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</si>
  <si>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</si>
  <si>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</si>
  <si>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</si>
  <si>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</si>
  <si>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</si>
  <si>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</si>
  <si>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</si>
  <si>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</si>
  <si>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</si>
  <si>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</si>
  <si>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</si>
  <si>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</si>
  <si>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</si>
  <si>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</si>
  <si>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</si>
  <si>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</si>
  <si>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</si>
  <si>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</si>
  <si>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</si>
  <si>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</si>
  <si>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</si>
  <si>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</si>
  <si>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</si>
  <si>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</si>
  <si>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</si>
  <si>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</si>
  <si>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</si>
  <si>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</si>
  <si>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</si>
  <si>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</si>
  <si>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</si>
  <si>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</si>
  <si>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</si>
  <si>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</si>
  <si>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</si>
  <si>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</si>
  <si>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</si>
  <si>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</si>
  <si>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</si>
  <si>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</si>
  <si>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</si>
  <si>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</si>
  <si>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</si>
  <si>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</si>
  <si>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</si>
  <si>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</si>
  <si>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</si>
  <si>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</si>
  <si>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</si>
  <si>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</si>
  <si>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</si>
  <si>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</si>
  <si>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</si>
  <si>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</si>
  <si>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</si>
  <si>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</si>
  <si>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</si>
  <si>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</si>
  <si>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</si>
  <si>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</si>
  <si>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</si>
  <si>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</si>
  <si>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</si>
  <si>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</si>
  <si>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</si>
  <si>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</si>
  <si>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</si>
  <si>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</si>
  <si>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</si>
  <si>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</si>
  <si>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</si>
  <si>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</si>
  <si>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</si>
  <si>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</si>
  <si>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</si>
  <si>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</si>
  <si>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</si>
  <si>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</si>
  <si>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</si>
  <si>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</si>
  <si>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</si>
  <si>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</si>
  <si>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</si>
  <si>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</si>
  <si>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</si>
  <si>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</si>
  <si>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</si>
  <si>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</si>
  <si>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</si>
  <si>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</si>
  <si>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</si>
  <si>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</si>
  <si>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</si>
  <si>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</si>
  <si>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</si>
  <si>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</si>
  <si>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</si>
  <si>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</si>
  <si>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</si>
  <si>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</si>
  <si>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</si>
  <si>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</si>
  <si>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</si>
  <si>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</si>
  <si>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</si>
  <si>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</si>
  <si>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</si>
  <si>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</si>
  <si>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</si>
  <si>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</si>
  <si>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</si>
  <si>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</si>
  <si>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</si>
  <si>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</si>
  <si>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</si>
  <si>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</si>
  <si>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</si>
  <si>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</si>
  <si>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</si>
  <si>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</si>
  <si>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</si>
  <si>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</si>
  <si>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</si>
  <si>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</si>
  <si>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</si>
  <si>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</si>
  <si>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</si>
  <si>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</si>
  <si>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</si>
  <si>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</si>
  <si>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</si>
  <si>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</si>
  <si>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</si>
  <si>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</si>
  <si>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</si>
  <si>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</si>
  <si>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</si>
  <si>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</si>
  <si>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</si>
  <si>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</si>
  <si>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</si>
  <si>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</si>
  <si>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</si>
  <si>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</si>
  <si>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</si>
  <si>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</si>
  <si>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</si>
  <si>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</si>
  <si>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</si>
  <si>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</si>
  <si>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</si>
  <si>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</si>
  <si>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</si>
  <si>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</si>
  <si>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</si>
  <si>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</si>
  <si>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</si>
  <si>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</si>
  <si>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</si>
  <si>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</si>
  <si>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</si>
  <si>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</si>
  <si>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</si>
  <si>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</si>
  <si>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</si>
  <si>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</si>
  <si>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</si>
  <si>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</si>
  <si>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</si>
  <si>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</si>
  <si>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</si>
  <si>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</si>
  <si>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</si>
  <si>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</si>
  <si>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</si>
  <si>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</si>
  <si>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</si>
  <si>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</si>
  <si>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</si>
  <si>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</si>
  <si>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</si>
  <si>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</si>
  <si>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</si>
  <si>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</si>
  <si>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</si>
  <si>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</si>
  <si>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</si>
  <si>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</si>
  <si>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</si>
  <si>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</si>
  <si>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</si>
  <si>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</si>
  <si>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</si>
  <si>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</si>
  <si>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</si>
  <si>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</si>
  <si>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</si>
  <si>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</si>
  <si>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</si>
  <si>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</si>
  <si>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</si>
  <si>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</si>
  <si>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</si>
  <si>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</si>
  <si>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</si>
  <si>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</si>
  <si>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</si>
  <si>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</si>
  <si>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</si>
  <si>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</si>
  <si>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</si>
  <si>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</si>
  <si>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</si>
  <si>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</si>
  <si>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</si>
  <si>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</si>
  <si>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</si>
  <si>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</si>
  <si>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</si>
  <si>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</si>
  <si>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</si>
  <si>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</si>
  <si>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</si>
  <si>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</si>
  <si>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</si>
  <si>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</si>
  <si>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</si>
  <si>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</si>
  <si>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</si>
  <si>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</si>
  <si>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</si>
  <si>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</si>
  <si>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</si>
  <si>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</si>
  <si>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</si>
  <si>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</si>
  <si>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</si>
  <si>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</si>
  <si>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</si>
  <si>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</si>
  <si>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</si>
  <si>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</si>
  <si>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</si>
  <si>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</si>
  <si>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</si>
  <si>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</si>
  <si>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</si>
  <si>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</si>
  <si>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</si>
  <si>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</si>
  <si>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</si>
  <si>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</si>
  <si>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</si>
  <si>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</si>
  <si>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</si>
  <si>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</si>
  <si>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</si>
  <si>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</si>
  <si>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</si>
  <si>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</si>
  <si>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</si>
  <si>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</si>
  <si>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</si>
  <si>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</si>
  <si>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</si>
  <si>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</si>
  <si>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</si>
  <si>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</si>
  <si>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</si>
  <si>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</si>
  <si>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</si>
  <si>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</si>
  <si>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</si>
  <si>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</si>
  <si>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</si>
  <si>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</si>
  <si>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</si>
  <si>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</si>
  <si>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</si>
  <si>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</si>
  <si>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</si>
  <si>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</si>
  <si>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</si>
  <si>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</si>
  <si>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</si>
  <si>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</si>
  <si>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</si>
  <si>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</si>
  <si>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</si>
  <si>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</si>
  <si>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</si>
  <si>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</si>
  <si>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</si>
  <si>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</si>
  <si>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</si>
  <si>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</si>
  <si>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</si>
  <si>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</si>
  <si>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</si>
  <si>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</si>
  <si>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</si>
  <si>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</si>
  <si>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</si>
  <si>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</si>
  <si>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</si>
  <si>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</si>
  <si>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</si>
  <si>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</si>
  <si>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</si>
  <si>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</si>
  <si>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</si>
  <si>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</si>
  <si>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</si>
  <si>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</si>
  <si>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</si>
  <si>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</si>
  <si>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</si>
  <si>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</si>
  <si>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</si>
  <si>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</si>
  <si>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</si>
  <si>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</si>
  <si>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</si>
  <si>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</si>
  <si>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</si>
  <si>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</si>
  <si>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</si>
  <si>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</si>
  <si>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</si>
  <si>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</si>
  <si>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</si>
  <si>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</si>
  <si>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</si>
  <si>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</si>
  <si>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</si>
  <si>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</si>
  <si>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</si>
  <si>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</si>
  <si>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</si>
  <si>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</si>
  <si>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</si>
  <si>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</si>
  <si>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</si>
  <si>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</si>
  <si>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</si>
  <si>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</si>
  <si>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</si>
  <si>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</si>
  <si>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</si>
  <si>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</si>
  <si>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</si>
  <si>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</si>
  <si>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</si>
  <si>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</si>
  <si>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</si>
  <si>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</si>
  <si>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</si>
  <si>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</si>
  <si>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</si>
  <si>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</si>
  <si>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</si>
  <si>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</si>
  <si>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</si>
  <si>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</si>
  <si>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</si>
  <si>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</si>
  <si>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</si>
  <si>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</si>
  <si>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</si>
  <si>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</si>
  <si>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</si>
  <si>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</si>
  <si>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</si>
  <si>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</si>
  <si>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</si>
  <si>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</si>
  <si>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</si>
  <si>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</si>
  <si>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</si>
  <si>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</si>
  <si>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</si>
  <si>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</si>
  <si>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</si>
  <si>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</si>
  <si>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</si>
  <si>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</si>
  <si>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</si>
  <si>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</si>
  <si>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</si>
  <si>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</si>
  <si>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</si>
  <si>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</si>
  <si>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</si>
  <si>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</si>
  <si>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</si>
  <si>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</si>
  <si>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</si>
  <si>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</si>
  <si>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</si>
  <si>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</si>
  <si>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</si>
  <si>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</si>
  <si>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</si>
  <si>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</si>
  <si>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</si>
  <si>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</si>
  <si>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</si>
  <si>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</si>
  <si>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</si>
  <si>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</si>
  <si>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</si>
  <si>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</si>
  <si>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</si>
  <si>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</si>
  <si>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</si>
  <si>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</si>
  <si>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</si>
  <si>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</si>
  <si>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</si>
  <si>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</si>
  <si>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</si>
  <si>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</si>
  <si>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</si>
  <si>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</si>
  <si>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</si>
  <si>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</si>
  <si>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</si>
  <si>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</si>
  <si>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</si>
  <si>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</si>
  <si>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</si>
  <si>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</si>
  <si>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</si>
  <si>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</si>
  <si>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</si>
  <si>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</si>
  <si>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</si>
  <si>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</si>
  <si>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</si>
  <si>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</si>
  <si>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</si>
  <si>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</si>
  <si>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</si>
  <si>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</si>
  <si>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</si>
  <si>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</si>
  <si>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</si>
  <si>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</si>
  <si>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</si>
  <si>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</si>
  <si>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</si>
  <si>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</si>
  <si>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</si>
  <si>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</si>
  <si>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</si>
  <si>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</si>
  <si>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</si>
  <si>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</si>
  <si>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</si>
  <si>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</si>
  <si>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</si>
  <si>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</si>
  <si>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</si>
  <si>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</si>
  <si>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</si>
  <si>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</si>
  <si>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</si>
  <si>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</si>
  <si>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</si>
  <si>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</si>
  <si>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</si>
  <si>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</si>
  <si>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</si>
  <si>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</si>
  <si>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</si>
  <si>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</si>
  <si>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</si>
  <si>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</si>
  <si>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</si>
  <si>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</si>
  <si>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</si>
  <si>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</si>
  <si>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</si>
  <si>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</si>
  <si>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</si>
  <si>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</si>
  <si>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</si>
  <si>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</si>
  <si>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</si>
  <si>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</si>
  <si>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</si>
  <si>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</si>
  <si>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</si>
  <si>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</si>
  <si>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</si>
  <si>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</si>
  <si>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</si>
  <si>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</si>
  <si>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</si>
  <si>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</si>
  <si>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</si>
  <si>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</si>
  <si>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</si>
  <si>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</si>
  <si>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</si>
  <si>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</si>
  <si>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</si>
  <si>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</si>
  <si>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</si>
  <si>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</si>
  <si>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</si>
  <si>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</si>
  <si>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</si>
  <si>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</si>
  <si>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</si>
  <si>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</si>
  <si>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</si>
  <si>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</si>
  <si>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</si>
  <si>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</si>
  <si>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</si>
  <si>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</si>
  <si>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</si>
  <si>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</si>
  <si>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</si>
  <si>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</si>
  <si>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</si>
  <si>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</si>
  <si>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</si>
  <si>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</si>
  <si>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</si>
  <si>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</si>
  <si>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</si>
  <si>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</si>
  <si>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</si>
  <si>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</si>
  <si>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</si>
  <si>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</si>
  <si>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</si>
  <si>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</si>
  <si>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</si>
  <si>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</si>
  <si>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</si>
  <si>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</si>
  <si>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</si>
  <si>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</si>
  <si>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</si>
  <si>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</si>
  <si>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</si>
  <si>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</si>
  <si>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</si>
  <si>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</si>
  <si>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</si>
  <si>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</si>
  <si>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</si>
  <si>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</si>
  <si>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</si>
  <si>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</si>
  <si>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</si>
  <si>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</si>
  <si>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</si>
  <si>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</si>
  <si>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</si>
  <si>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</si>
  <si>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</si>
  <si>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</si>
  <si>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</si>
  <si>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</si>
  <si>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</si>
  <si>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</si>
  <si>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</si>
  <si>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</si>
  <si>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</si>
  <si>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</si>
  <si>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</si>
  <si>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</si>
  <si>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</si>
  <si>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</si>
  <si>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</si>
  <si>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</si>
  <si>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</si>
  <si>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</si>
  <si>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</si>
  <si>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</si>
  <si>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</si>
  <si>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</si>
  <si>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</si>
  <si>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</si>
  <si>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</si>
  <si>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</si>
  <si>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</si>
  <si>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</si>
  <si>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</si>
  <si>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</si>
  <si>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</si>
  <si>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</si>
  <si>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</si>
  <si>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</si>
  <si>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</si>
  <si>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</si>
  <si>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</si>
  <si>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</si>
  <si>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</si>
  <si>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</si>
  <si>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</si>
  <si>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</si>
  <si>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</si>
  <si>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</si>
  <si>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</si>
  <si>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</si>
  <si>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</si>
  <si>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</si>
  <si>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</si>
  <si>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</si>
  <si>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</si>
  <si>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</si>
  <si>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</si>
  <si>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</si>
  <si>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</si>
  <si>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</si>
  <si>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</si>
  <si>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</si>
  <si>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</si>
  <si>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</si>
  <si>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</si>
  <si>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</si>
  <si>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</si>
  <si>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</si>
  <si>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</si>
  <si>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</si>
  <si>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</si>
  <si>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</si>
  <si>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</si>
  <si>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</si>
  <si>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</si>
  <si>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</si>
  <si>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</si>
  <si>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</si>
  <si>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</si>
  <si>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</si>
  <si>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</si>
  <si>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</si>
  <si>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</si>
  <si>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</si>
  <si>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</si>
  <si>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</si>
  <si>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</si>
  <si>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</si>
  <si>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</si>
  <si>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</si>
  <si>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</si>
  <si>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</si>
  <si>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</si>
  <si>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</si>
  <si>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</si>
  <si>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</si>
  <si>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</si>
  <si>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</si>
  <si>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</si>
  <si>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</si>
  <si>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</si>
  <si>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</si>
  <si>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</si>
  <si>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</si>
  <si>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</si>
  <si>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</si>
  <si>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</si>
  <si>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</si>
  <si>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</si>
  <si>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</si>
  <si>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</si>
  <si>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</si>
  <si>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</si>
  <si>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</si>
  <si>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</si>
  <si>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</si>
  <si>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</si>
  <si>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</si>
  <si>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</si>
  <si>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</si>
  <si>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</si>
  <si>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</si>
  <si>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</si>
  <si>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</si>
  <si>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</si>
  <si>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</si>
  <si>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</si>
  <si>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</si>
  <si>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</si>
  <si>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</si>
  <si>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</si>
  <si>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</si>
  <si>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</si>
  <si>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</si>
  <si>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</si>
  <si>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</si>
  <si>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</si>
  <si>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</si>
  <si>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</si>
  <si>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</si>
  <si>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</si>
  <si>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</si>
  <si>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</si>
  <si>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</si>
  <si>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</si>
  <si>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</si>
  <si>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</si>
  <si>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</si>
  <si>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</si>
  <si>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</si>
  <si>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</si>
  <si>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</si>
  <si>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</si>
  <si>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</si>
  <si>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</si>
  <si>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</si>
  <si>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</si>
  <si>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</si>
  <si>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</si>
  <si>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</si>
  <si>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</si>
  <si>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</si>
  <si>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</si>
  <si>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</si>
  <si>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</si>
  <si>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</si>
  <si>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</si>
  <si>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</si>
  <si>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</si>
  <si>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</si>
  <si>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</si>
  <si>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</si>
  <si>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</si>
  <si>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</si>
  <si>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</si>
  <si>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</si>
  <si>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</si>
  <si>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</si>
  <si>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</si>
  <si>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</si>
  <si>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</si>
  <si>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</si>
  <si>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</si>
  <si>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</si>
  <si>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</si>
  <si>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</si>
  <si>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</si>
  <si>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</si>
  <si>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</si>
  <si>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</si>
  <si>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</si>
  <si>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</si>
  <si>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</si>
  <si>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</si>
  <si>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</si>
  <si>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</si>
  <si>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</si>
  <si>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</si>
  <si>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</si>
  <si>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</si>
  <si>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</si>
  <si>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</si>
  <si>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</si>
  <si>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</si>
  <si>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</si>
  <si>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</si>
  <si>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</si>
  <si>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</si>
  <si>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</si>
  <si>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</si>
  <si>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</si>
  <si>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</si>
  <si>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</si>
  <si>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</si>
  <si>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</si>
  <si>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</si>
  <si>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</si>
  <si>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</si>
  <si>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</si>
  <si>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</si>
  <si>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</si>
  <si>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</si>
  <si>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</si>
  <si>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</si>
  <si>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</si>
  <si>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</si>
  <si>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</si>
  <si>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</si>
  <si>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</si>
  <si>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</si>
  <si>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</si>
  <si>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</si>
  <si>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</si>
  <si>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</si>
  <si>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</si>
  <si>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</si>
  <si>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</si>
  <si>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</si>
  <si>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</si>
  <si>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</si>
  <si>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</si>
  <si>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</si>
  <si>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</si>
  <si>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</si>
  <si>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</si>
  <si>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</si>
  <si>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</si>
  <si>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</si>
  <si>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</si>
  <si>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</si>
  <si>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</si>
  <si>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</si>
  <si>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</si>
  <si>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</si>
  <si>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</si>
  <si>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</si>
  <si>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</si>
  <si>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</si>
  <si>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</si>
  <si>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</si>
  <si>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</si>
  <si>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</si>
  <si>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</si>
  <si>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</si>
  <si>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</si>
  <si>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</si>
  <si>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</si>
  <si>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</si>
  <si>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</si>
  <si>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</si>
  <si>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</si>
  <si>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</si>
  <si>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</si>
  <si>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</si>
  <si>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</si>
  <si>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</si>
  <si>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</si>
  <si>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</si>
  <si>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</si>
  <si>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</si>
  <si>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</si>
  <si>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</si>
  <si>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</si>
  <si>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</si>
  <si>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</si>
  <si>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</si>
  <si>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</si>
  <si>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</si>
  <si>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</si>
  <si>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</si>
  <si>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</si>
  <si>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</si>
  <si>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</si>
  <si>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</si>
  <si>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</si>
  <si>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</si>
  <si>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</si>
  <si>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</si>
  <si>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</si>
  <si>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</si>
  <si>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</si>
  <si>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</si>
  <si>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</si>
  <si>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</si>
  <si>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</si>
  <si>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</si>
  <si>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</si>
  <si>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</si>
  <si>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</si>
  <si>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</si>
  <si>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</si>
  <si>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</si>
  <si>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</si>
  <si>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</si>
  <si>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</si>
  <si>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</si>
  <si>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</si>
  <si>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</si>
  <si>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</si>
  <si>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</si>
  <si>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</si>
  <si>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</si>
  <si>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</si>
  <si>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</si>
  <si>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</si>
  <si>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</si>
  <si>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</si>
  <si>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</si>
  <si>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</si>
  <si>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</si>
  <si>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</si>
  <si>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</si>
  <si>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</si>
  <si>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</si>
  <si>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</si>
  <si>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</si>
  <si>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</si>
  <si>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</si>
  <si>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</si>
  <si>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</si>
  <si>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</si>
  <si>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</si>
  <si>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</si>
  <si>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</si>
  <si>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</si>
  <si>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</si>
  <si>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</si>
  <si>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</si>
  <si>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</si>
  <si>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</si>
  <si>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</si>
  <si>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</si>
  <si>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</si>
  <si>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</si>
  <si>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</si>
  <si>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</si>
  <si>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</si>
  <si>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</si>
  <si>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</si>
  <si>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</si>
  <si>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</si>
  <si>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</si>
  <si>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</si>
  <si>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</si>
  <si>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</si>
  <si>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</si>
  <si>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</si>
  <si>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</si>
  <si>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</si>
  <si>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</si>
  <si>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</si>
  <si>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</si>
  <si>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</si>
  <si>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</si>
  <si>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</si>
  <si>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</si>
  <si>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</si>
  <si>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</si>
  <si>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</si>
  <si>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</si>
  <si>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</si>
  <si>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</si>
  <si>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</si>
  <si>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</si>
  <si>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</si>
  <si>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</si>
  <si>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</si>
  <si>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</si>
  <si>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</si>
  <si>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</si>
  <si>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</si>
  <si>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</si>
  <si>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</si>
  <si>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</si>
  <si>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</si>
  <si>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</si>
  <si>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</si>
  <si>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</si>
  <si>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</si>
  <si>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</si>
  <si>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</si>
  <si>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</si>
  <si>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</si>
  <si>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</si>
  <si>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</si>
  <si>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</si>
  <si>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</si>
  <si>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</si>
  <si>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</si>
  <si>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</si>
  <si>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</si>
  <si>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</si>
  <si>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</si>
  <si>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</si>
  <si>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</si>
  <si>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</si>
  <si>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</si>
  <si>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</si>
  <si>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</si>
  <si>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</si>
  <si>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</si>
  <si>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</si>
  <si>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</si>
  <si>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</si>
  <si>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</si>
  <si>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</si>
  <si>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</si>
  <si>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</si>
  <si>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</si>
  <si>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</si>
  <si>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</si>
  <si>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</si>
  <si>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</si>
  <si>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</si>
  <si>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</si>
  <si>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</si>
  <si>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</si>
  <si>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</si>
  <si>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</si>
  <si>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</si>
  <si>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</si>
  <si>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</si>
  <si>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</si>
  <si>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</si>
  <si>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</si>
  <si>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</si>
  <si>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</si>
  <si>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</si>
  <si>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</si>
  <si>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</si>
  <si>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</si>
  <si>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</si>
  <si>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</si>
  <si>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</si>
  <si>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</si>
  <si>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</si>
  <si>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</si>
  <si>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</si>
  <si>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</si>
  <si>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</si>
  <si>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</si>
  <si>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</si>
  <si>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</si>
  <si>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</si>
  <si>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</si>
  <si>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</si>
  <si>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</si>
  <si>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</si>
  <si>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</si>
  <si>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</si>
  <si>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</si>
  <si>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</si>
  <si>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</si>
  <si>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</si>
  <si>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</si>
  <si>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</si>
  <si>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</si>
  <si>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</si>
  <si>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</si>
  <si>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</si>
  <si>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</si>
  <si>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</si>
  <si>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</si>
  <si>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</si>
  <si>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</si>
  <si>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</si>
  <si>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</si>
  <si>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</si>
  <si>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</si>
  <si>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</si>
  <si>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</si>
  <si>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</si>
  <si>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</si>
  <si>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</si>
  <si>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</si>
  <si>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</si>
  <si>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</si>
  <si>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</si>
  <si>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</si>
  <si>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</si>
  <si>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</si>
  <si>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</si>
  <si>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</si>
  <si>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</si>
  <si>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</si>
  <si>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</si>
  <si>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</si>
  <si>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</si>
  <si>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</si>
  <si>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</si>
  <si>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</si>
  <si>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</si>
  <si>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</si>
  <si>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</si>
  <si>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</si>
  <si>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</si>
  <si>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</si>
  <si>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</si>
  <si>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</si>
  <si>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</si>
  <si>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</si>
  <si>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</si>
  <si>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</si>
  <si>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</si>
  <si>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</si>
  <si>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</si>
  <si>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</si>
  <si>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</si>
  <si>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</si>
  <si>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</si>
  <si>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</si>
  <si>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</si>
  <si>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</si>
  <si>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</si>
  <si>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</si>
  <si>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</si>
  <si>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</si>
  <si>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</si>
  <si>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</si>
  <si>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</si>
  <si>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</si>
  <si>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</si>
  <si>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</si>
  <si>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</si>
  <si>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</si>
  <si>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</si>
  <si>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</si>
  <si>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</si>
  <si>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</si>
  <si>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</si>
  <si>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</si>
  <si>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</si>
  <si>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</si>
  <si>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</si>
  <si>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</si>
  <si>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</si>
  <si>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</si>
  <si>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</si>
  <si>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</si>
  <si>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</si>
  <si>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</si>
  <si>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</si>
  <si>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</si>
  <si>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</si>
  <si>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</si>
  <si>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</si>
  <si>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</si>
  <si>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</si>
  <si>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</si>
  <si>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</si>
  <si>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</si>
  <si>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</si>
  <si>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</si>
  <si>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</si>
  <si>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</si>
  <si>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</si>
  <si>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</si>
  <si>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</si>
  <si>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</si>
  <si>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</si>
  <si>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</si>
  <si>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</si>
  <si>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</si>
  <si>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</si>
  <si>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</si>
  <si>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</si>
  <si>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</si>
  <si>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</si>
  <si>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</si>
  <si>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</si>
  <si>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</si>
  <si>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</si>
  <si>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</si>
  <si>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</si>
  <si>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</si>
  <si>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</si>
  <si>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</si>
  <si>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</si>
  <si>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</si>
  <si>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</si>
  <si>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</si>
  <si>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</si>
  <si>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</si>
  <si>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</si>
  <si>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</si>
  <si>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</si>
  <si>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</si>
  <si>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</si>
  <si>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</si>
  <si>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</si>
  <si>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</si>
  <si>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</si>
  <si>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</si>
  <si>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</si>
  <si>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</si>
  <si>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</si>
  <si>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</si>
  <si>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</si>
  <si>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</si>
  <si>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</si>
  <si>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</si>
  <si>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</si>
  <si>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</si>
  <si>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</si>
  <si>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</si>
  <si>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</si>
  <si>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</si>
  <si>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</si>
  <si>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</si>
  <si>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</si>
  <si>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</si>
  <si>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</si>
  <si>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</si>
  <si>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</si>
  <si>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</si>
  <si>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</si>
  <si>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</si>
  <si>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</si>
  <si>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</si>
  <si>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</si>
  <si>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</si>
  <si>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</si>
  <si>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</si>
  <si>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</si>
  <si>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</si>
  <si>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</si>
  <si>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</si>
  <si>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</si>
  <si>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</si>
  <si>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</si>
  <si>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</si>
  <si>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</si>
  <si>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</si>
  <si>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</si>
  <si>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</si>
  <si>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</si>
  <si>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</si>
  <si>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</si>
  <si>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</si>
  <si>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</si>
  <si>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</si>
  <si>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</si>
  <si>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</si>
  <si>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</si>
  <si>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</si>
  <si>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</si>
  <si>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</si>
  <si>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</si>
  <si>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</si>
  <si>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</si>
  <si>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</si>
  <si>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</si>
  <si>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</si>
  <si>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</si>
  <si>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</si>
  <si>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</si>
  <si>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</si>
  <si>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</si>
  <si>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</si>
  <si>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</si>
  <si>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</si>
  <si>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</si>
  <si>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</si>
  <si>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</si>
  <si>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</si>
  <si>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</si>
  <si>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</si>
  <si>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</si>
  <si>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</si>
  <si>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</si>
  <si>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</si>
  <si>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</si>
  <si>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</si>
  <si>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</si>
  <si>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</si>
  <si>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</si>
  <si>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</si>
  <si>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</si>
  <si>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</si>
  <si>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</si>
  <si>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</si>
  <si>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</si>
  <si>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</si>
  <si>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</si>
  <si>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</si>
  <si>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</si>
  <si>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</si>
  <si>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</si>
  <si>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</si>
  <si>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</si>
  <si>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</si>
  <si>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</si>
  <si>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</si>
  <si>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</si>
  <si>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</si>
  <si>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</si>
  <si>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</si>
  <si>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</si>
  <si>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</si>
  <si>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</si>
  <si>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</si>
  <si>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</si>
  <si>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</si>
  <si>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</si>
  <si>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</si>
  <si>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</si>
  <si>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</si>
  <si>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</si>
  <si>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</si>
  <si>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</si>
  <si>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</si>
  <si>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</si>
  <si>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</si>
  <si>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</si>
  <si>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</si>
  <si>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</si>
  <si>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</si>
  <si>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</si>
  <si>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</si>
  <si>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</si>
  <si>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</si>
  <si>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</si>
  <si>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</si>
  <si>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</si>
  <si>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</si>
  <si>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</si>
  <si>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</si>
  <si>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</si>
  <si>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</si>
  <si>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</si>
  <si>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</si>
  <si>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</si>
  <si>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</si>
  <si>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</si>
  <si>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</si>
  <si>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</si>
  <si>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</si>
  <si>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</si>
  <si>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</si>
  <si>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</si>
  <si>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</si>
  <si>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</si>
  <si>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</si>
  <si>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</si>
  <si>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</si>
  <si>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</si>
  <si>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</si>
  <si>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</si>
  <si>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</si>
  <si>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</si>
  <si>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</si>
  <si>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</si>
  <si>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</si>
  <si>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</si>
  <si>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</si>
  <si>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</si>
  <si>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</si>
  <si>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</si>
  <si>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</si>
  <si>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</si>
  <si>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</si>
  <si>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</si>
  <si>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</si>
  <si>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</si>
  <si>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</si>
  <si>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</si>
  <si>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</si>
  <si>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</si>
  <si>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</si>
  <si>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</si>
  <si>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</si>
  <si>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</si>
  <si>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</si>
  <si>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</si>
  <si>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</si>
  <si>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</si>
  <si>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</si>
  <si>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</si>
  <si>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</si>
  <si>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</si>
  <si>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</si>
  <si>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</si>
  <si>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</si>
  <si>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</si>
  <si>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</si>
  <si>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</si>
  <si>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</si>
  <si>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</si>
  <si>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</si>
  <si>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</si>
  <si>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</si>
  <si>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</si>
  <si>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</si>
  <si>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</si>
  <si>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</si>
  <si>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</si>
  <si>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</si>
  <si>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</si>
  <si>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</si>
  <si>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</si>
  <si>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</si>
  <si>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</si>
  <si>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</si>
  <si>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</si>
  <si>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</si>
  <si>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</si>
  <si>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</si>
  <si>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</si>
  <si>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</si>
  <si>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</si>
  <si>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</si>
  <si>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</si>
  <si>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</si>
  <si>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</si>
  <si>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</si>
  <si>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</si>
  <si>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</si>
  <si>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</si>
  <si>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</si>
  <si>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</si>
  <si>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</si>
  <si>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</si>
  <si>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</si>
  <si>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</si>
  <si>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</si>
  <si>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</si>
  <si>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</si>
  <si>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</si>
  <si>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</si>
  <si>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</si>
  <si>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</si>
  <si>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</si>
  <si>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</si>
  <si>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</si>
  <si>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</si>
  <si>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</si>
  <si>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</si>
  <si>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</si>
  <si>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</si>
  <si>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</si>
  <si>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</si>
  <si>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</si>
  <si>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</si>
  <si>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</si>
  <si>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</si>
  <si>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</si>
  <si>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</si>
  <si>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</si>
  <si>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</si>
  <si>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</si>
  <si>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</si>
  <si>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</si>
  <si>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</si>
  <si>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</si>
  <si>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</si>
  <si>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</si>
  <si>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</si>
  <si>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</si>
  <si>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</si>
  <si>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</si>
  <si>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</si>
  <si>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</si>
  <si>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</si>
  <si>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</si>
  <si>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</si>
  <si>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</si>
  <si>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</si>
  <si>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</si>
  <si>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</si>
  <si>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</si>
  <si>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</si>
  <si>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</si>
  <si>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</si>
  <si>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</si>
  <si>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</si>
  <si>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</si>
  <si>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</si>
  <si>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</si>
  <si>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</si>
  <si>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</si>
  <si>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</si>
  <si>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</si>
  <si>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</si>
  <si>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</si>
  <si>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</si>
  <si>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</si>
  <si>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</si>
  <si>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</si>
  <si>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</si>
  <si>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</si>
  <si>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</si>
  <si>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</si>
  <si>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</si>
  <si>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</si>
  <si>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</si>
  <si>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</si>
  <si>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</si>
  <si>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</si>
  <si>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</si>
  <si>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</si>
  <si>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</si>
  <si>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</si>
  <si>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</si>
  <si>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</si>
  <si>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</si>
  <si>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</si>
  <si>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</si>
  <si>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</si>
  <si>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</si>
  <si>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</si>
  <si>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</si>
  <si>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</si>
  <si>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</si>
  <si>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</si>
  <si>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</si>
  <si>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</si>
  <si>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</si>
  <si>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</si>
  <si>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</si>
  <si>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</si>
  <si>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</si>
  <si>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</si>
  <si>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</si>
  <si>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</si>
  <si>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</si>
  <si>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</si>
  <si>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</si>
  <si>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</si>
  <si>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</si>
  <si>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</si>
  <si>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</si>
  <si>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</si>
  <si>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</si>
  <si>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</si>
  <si>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</si>
  <si>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</si>
  <si>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</si>
  <si>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</si>
  <si>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</si>
  <si>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</si>
  <si>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</si>
  <si>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</si>
  <si>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</si>
  <si>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</si>
  <si>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</si>
  <si>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</si>
  <si>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</si>
  <si>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</si>
  <si>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</si>
  <si>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</si>
  <si>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</si>
  <si>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</si>
  <si>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</si>
  <si>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</si>
  <si>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</si>
  <si>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</si>
  <si>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</si>
  <si>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</si>
  <si>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</si>
  <si>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</si>
  <si>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</si>
  <si>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</si>
  <si>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</si>
  <si>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</si>
  <si>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</si>
  <si>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</si>
  <si>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</si>
  <si>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</si>
  <si>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</si>
  <si>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</si>
  <si>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</si>
  <si>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</si>
  <si>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</si>
  <si>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</si>
  <si>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</si>
  <si>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</si>
  <si>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</si>
  <si>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</si>
  <si>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</si>
  <si>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</si>
  <si>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</si>
  <si>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</si>
  <si>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</si>
  <si>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</si>
  <si>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</si>
  <si>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</si>
  <si>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</si>
  <si>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</si>
  <si>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</si>
  <si>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</si>
  <si>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</si>
  <si>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</si>
  <si>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</si>
  <si>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</si>
  <si>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</si>
  <si>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</si>
  <si>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</si>
  <si>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</si>
  <si>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</si>
  <si>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</si>
  <si>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</si>
  <si>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</si>
  <si>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</si>
  <si>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</si>
  <si>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</si>
  <si>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</si>
  <si>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</si>
  <si>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</si>
  <si>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</si>
  <si>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</si>
  <si>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</si>
  <si>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</si>
  <si>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</si>
  <si>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</si>
  <si>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</si>
  <si>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</si>
  <si>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</si>
  <si>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</si>
  <si>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</si>
  <si>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</si>
  <si>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</si>
  <si>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</si>
  <si>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</si>
  <si>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</si>
  <si>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</si>
  <si>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</si>
  <si>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</si>
  <si>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</si>
  <si>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</si>
  <si>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</si>
  <si>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</si>
  <si>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</si>
  <si>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</si>
  <si>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</si>
  <si>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</si>
  <si>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</si>
  <si>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</si>
  <si>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</si>
  <si>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</si>
  <si>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</si>
  <si>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</si>
  <si>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</si>
  <si>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</si>
  <si>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</si>
  <si>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</si>
  <si>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</si>
  <si>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</si>
  <si>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</si>
  <si>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</si>
  <si>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</si>
  <si>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</si>
  <si>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</si>
  <si>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</si>
  <si>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</si>
  <si>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</si>
  <si>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</si>
  <si>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</si>
  <si>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</si>
  <si>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</si>
  <si>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</si>
  <si>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</si>
  <si>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</si>
  <si>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</si>
  <si>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</si>
  <si>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</si>
  <si>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</si>
  <si>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</si>
  <si>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</si>
  <si>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</si>
  <si>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</si>
  <si>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</si>
  <si>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</si>
  <si>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</si>
  <si>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</si>
  <si>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</si>
  <si>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</si>
  <si>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</si>
  <si>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</si>
  <si>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</si>
  <si>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</si>
  <si>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</si>
  <si>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</si>
  <si>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</si>
  <si>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</si>
  <si>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</si>
  <si>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</si>
  <si>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</si>
  <si>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</si>
  <si>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</si>
  <si>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</si>
  <si>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</si>
  <si>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</si>
  <si>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</si>
  <si>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</si>
  <si>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</si>
  <si>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</si>
  <si>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</si>
  <si>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</si>
  <si>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</si>
  <si>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</si>
  <si>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</si>
  <si>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</si>
  <si>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</si>
  <si>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</si>
  <si>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</si>
  <si>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</si>
  <si>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</si>
  <si>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</si>
  <si>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</si>
  <si>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</si>
  <si>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</si>
  <si>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</si>
  <si>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</si>
  <si>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</si>
  <si>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</si>
  <si>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</si>
  <si>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</si>
  <si>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</si>
  <si>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</si>
  <si>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</si>
  <si>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</si>
  <si>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</si>
  <si>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</si>
  <si>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</si>
  <si>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</si>
  <si>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</si>
  <si>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</si>
  <si>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</si>
  <si>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</si>
  <si>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</si>
  <si>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</si>
  <si>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</si>
  <si>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</si>
  <si>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</si>
  <si>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</si>
  <si>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</si>
  <si>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</si>
  <si>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</si>
  <si>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</si>
  <si>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</si>
  <si>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</si>
  <si>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</si>
  <si>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</si>
  <si>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</si>
  <si>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</si>
  <si>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</si>
  <si>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</si>
  <si>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</si>
  <si>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</si>
  <si>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</si>
  <si>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</si>
  <si>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</si>
  <si>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</si>
  <si>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</si>
  <si>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</si>
  <si>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</si>
  <si>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</si>
  <si>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</si>
  <si>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</si>
  <si>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</si>
  <si>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</si>
  <si>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</si>
  <si>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</si>
  <si>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</si>
  <si>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</si>
  <si>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</si>
  <si>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</si>
  <si>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</si>
  <si>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</si>
  <si>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</si>
  <si>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</si>
  <si>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</si>
  <si>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</si>
  <si>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</si>
  <si>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</si>
  <si>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</si>
  <si>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</si>
  <si>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</si>
  <si>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</si>
  <si>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</si>
  <si>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</si>
  <si>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</si>
  <si>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</si>
  <si>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</si>
  <si>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</si>
  <si>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</si>
  <si>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</si>
  <si>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</si>
  <si>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</si>
  <si>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</si>
  <si>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</si>
  <si>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</si>
  <si>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</si>
  <si>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</si>
  <si>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</si>
  <si>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</si>
  <si>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</si>
  <si>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</si>
  <si>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</si>
  <si>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</si>
  <si>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</si>
  <si>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</si>
  <si>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</si>
  <si>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</si>
  <si>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</si>
  <si>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</si>
  <si>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</si>
  <si>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</si>
  <si>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</si>
  <si>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</si>
  <si>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</si>
  <si>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</si>
  <si>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</si>
  <si>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</si>
  <si>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</si>
  <si>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</si>
  <si>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</si>
  <si>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</si>
  <si>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</si>
  <si>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</si>
  <si>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</si>
  <si>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</si>
  <si>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</si>
  <si>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</si>
  <si>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</si>
  <si>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</si>
  <si>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</si>
  <si>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</si>
  <si>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</si>
  <si>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</si>
  <si>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</si>
  <si>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</si>
  <si>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</si>
  <si>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</si>
  <si>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</si>
  <si>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</si>
  <si>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</si>
  <si>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</si>
  <si>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</si>
  <si>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</si>
  <si>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</si>
  <si>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</si>
  <si>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</si>
  <si>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</si>
  <si>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</si>
  <si>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</si>
  <si>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</si>
  <si>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</si>
  <si>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</si>
  <si>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</si>
  <si>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</si>
  <si>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</si>
  <si>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</si>
  <si>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</si>
  <si>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</si>
  <si>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</si>
  <si>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</si>
  <si>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</si>
  <si>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</si>
  <si>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</si>
  <si>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</si>
  <si>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</si>
  <si>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</si>
  <si>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</si>
  <si>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</si>
  <si>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</si>
  <si>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</si>
  <si>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</si>
  <si>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</si>
  <si>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</si>
  <si>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</si>
  <si>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</si>
  <si>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</si>
  <si>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</si>
  <si>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</si>
  <si>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</si>
  <si>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</si>
  <si>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</si>
  <si>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</si>
  <si>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</si>
  <si>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</si>
  <si>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</si>
  <si>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</si>
  <si>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</si>
  <si>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</si>
  <si>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</si>
  <si>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</si>
  <si>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</si>
  <si>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</si>
  <si>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</si>
  <si>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</si>
  <si>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</si>
  <si>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</si>
  <si>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</si>
  <si>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</si>
  <si>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</si>
  <si>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</si>
  <si>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</si>
  <si>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</si>
  <si>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</si>
  <si>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</si>
  <si>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</si>
  <si>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</si>
  <si>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</si>
  <si>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</si>
  <si>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</si>
  <si>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</si>
  <si>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</si>
  <si>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</si>
  <si>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</si>
  <si>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</si>
  <si>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</si>
  <si>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</si>
  <si>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</si>
  <si>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</si>
  <si>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</si>
  <si>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</si>
  <si>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</si>
  <si>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</si>
  <si>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</si>
  <si>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</si>
  <si>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</si>
  <si>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</si>
  <si>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</si>
  <si>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</si>
  <si>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</si>
  <si>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</si>
  <si>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</si>
  <si>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</si>
  <si>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</si>
  <si>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</si>
  <si>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</si>
  <si>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</si>
  <si>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</si>
  <si>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</si>
  <si>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</si>
  <si>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</si>
  <si>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</si>
  <si>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</si>
  <si>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</si>
  <si>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</si>
  <si>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</si>
  <si>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</si>
  <si>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</si>
  <si>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</si>
  <si>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</si>
  <si>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</si>
  <si>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</si>
  <si>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</si>
  <si>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</si>
  <si>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</si>
  <si>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</si>
  <si>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</si>
  <si>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</si>
  <si>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</si>
  <si>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</si>
  <si>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</si>
  <si>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</si>
  <si>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</si>
  <si>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</si>
  <si>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</si>
  <si>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</si>
  <si>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</si>
  <si>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</si>
  <si>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</si>
  <si>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</si>
  <si>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</si>
  <si>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</si>
  <si>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</si>
  <si>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</si>
  <si>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</si>
  <si>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</si>
  <si>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</si>
  <si>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</si>
  <si>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</si>
  <si>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</si>
  <si>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</si>
  <si>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</si>
  <si>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</si>
  <si>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</si>
  <si>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</si>
  <si>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</si>
  <si>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</si>
  <si>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</si>
  <si>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</si>
  <si>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</si>
  <si>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</si>
  <si>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</si>
  <si>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</si>
  <si>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</si>
  <si>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</si>
  <si>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</si>
  <si>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</si>
  <si>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</si>
  <si>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</si>
  <si>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</si>
  <si>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</si>
  <si>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</si>
  <si>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</si>
  <si>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</si>
  <si>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</si>
  <si>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</si>
  <si>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</si>
  <si>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</si>
  <si>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</si>
  <si>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</si>
  <si>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</si>
  <si>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</si>
  <si>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</si>
  <si>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</si>
  <si>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</si>
  <si>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</si>
  <si>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</si>
  <si>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</si>
  <si>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</si>
  <si>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</si>
  <si>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</si>
  <si>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</si>
  <si>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</si>
  <si>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</si>
  <si>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</si>
  <si>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</si>
  <si>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</si>
  <si>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</si>
  <si>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</si>
  <si>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</si>
  <si>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</si>
  <si>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</si>
  <si>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</si>
  <si>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</si>
  <si>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</si>
  <si>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</si>
  <si>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</si>
  <si>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</si>
  <si>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</si>
  <si>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</si>
  <si>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</si>
  <si>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</si>
  <si>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</si>
  <si>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</si>
  <si>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</si>
  <si>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</si>
  <si>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</si>
  <si>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</si>
  <si>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</si>
  <si>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</si>
  <si>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</si>
  <si>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</si>
  <si>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</si>
  <si>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</si>
  <si>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</si>
  <si>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</si>
  <si>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</si>
  <si>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</si>
  <si>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</si>
  <si>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</si>
  <si>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</si>
  <si>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</si>
  <si>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</si>
  <si>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</si>
  <si>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</si>
  <si>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</si>
  <si>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</si>
  <si>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</si>
  <si>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</si>
  <si>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</si>
  <si>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</si>
  <si>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</si>
  <si>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</si>
  <si>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</si>
  <si>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</si>
  <si>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</si>
  <si>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</si>
  <si>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</si>
  <si>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</si>
  <si>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</si>
  <si>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</si>
  <si>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</si>
  <si>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</si>
  <si>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</si>
  <si>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</si>
  <si>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</si>
  <si>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</si>
  <si>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</si>
  <si>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</si>
  <si>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</si>
  <si>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</si>
  <si>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</si>
  <si>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</si>
  <si>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</si>
  <si>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</si>
  <si>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</si>
  <si>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</si>
  <si>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</si>
  <si>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</si>
  <si>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</si>
  <si>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</si>
  <si>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</si>
  <si>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</si>
  <si>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</si>
  <si>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</si>
  <si>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</si>
  <si>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</si>
  <si>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</si>
  <si>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</si>
  <si>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</si>
  <si>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</si>
  <si>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</si>
  <si>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</si>
  <si>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</si>
  <si>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</si>
  <si>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</si>
  <si>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</si>
  <si>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</si>
  <si>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</si>
  <si>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</si>
  <si>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</si>
  <si>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</si>
  <si>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</si>
  <si>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</si>
  <si>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</si>
  <si>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</si>
  <si>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</si>
  <si>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</si>
  <si>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</si>
  <si>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</si>
  <si>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</si>
  <si>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</si>
  <si>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</si>
  <si>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</si>
  <si>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</si>
  <si>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</si>
  <si>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</si>
  <si>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</si>
  <si>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</si>
  <si>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</si>
  <si>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</si>
  <si>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</si>
  <si>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</si>
  <si>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</si>
  <si>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</si>
  <si>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</si>
  <si>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</si>
  <si>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</si>
  <si>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</si>
  <si>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</si>
  <si>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</si>
  <si>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</si>
  <si>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</si>
  <si>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</si>
  <si>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</si>
  <si>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</si>
  <si>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</si>
  <si>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</si>
  <si>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</si>
  <si>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</si>
  <si>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</si>
  <si>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</si>
  <si>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</si>
  <si>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</si>
  <si>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</si>
  <si>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</si>
  <si>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</si>
  <si>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</si>
  <si>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</si>
  <si>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</si>
  <si>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</si>
  <si>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</si>
  <si>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</si>
  <si>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</si>
  <si>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</si>
  <si>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</si>
  <si>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</si>
  <si>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</si>
  <si>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</si>
  <si>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</si>
  <si>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</si>
  <si>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</si>
  <si>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</si>
  <si>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</si>
  <si>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</si>
  <si>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</si>
  <si>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</si>
  <si>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</si>
  <si>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</si>
  <si>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</si>
  <si>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</si>
  <si>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</si>
  <si>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</si>
  <si>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</si>
  <si>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</si>
  <si>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</si>
  <si>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</si>
  <si>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</si>
  <si>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</si>
  <si>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</si>
  <si>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</si>
  <si>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</si>
  <si>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</si>
  <si>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</si>
  <si>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</si>
  <si>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</si>
  <si>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</si>
  <si>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</si>
  <si>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</si>
  <si>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</si>
  <si>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</si>
  <si>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</si>
  <si>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</si>
  <si>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</si>
  <si>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</si>
  <si>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</si>
  <si>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</si>
  <si>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</si>
  <si>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</si>
  <si>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</si>
  <si>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</si>
  <si>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</si>
  <si>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</si>
  <si>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</si>
  <si>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</si>
  <si>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</si>
  <si>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</si>
  <si>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</si>
  <si>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</si>
  <si>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</si>
  <si>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</si>
  <si>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</si>
  <si>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</si>
  <si>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</si>
  <si>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</si>
  <si>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</si>
  <si>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</si>
  <si>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</si>
  <si>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</si>
  <si>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</si>
  <si>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</si>
  <si>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</si>
  <si>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</si>
  <si>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</si>
  <si>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</si>
  <si>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</si>
  <si>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</si>
  <si>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</si>
  <si>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</si>
  <si>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</si>
  <si>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</si>
  <si>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</si>
  <si>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</si>
  <si>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</si>
  <si>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</si>
  <si>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</si>
  <si>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</si>
  <si>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</si>
  <si>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</si>
  <si>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</si>
  <si>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</si>
  <si>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</si>
  <si>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</si>
  <si>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</si>
  <si>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</si>
  <si>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</si>
  <si>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</si>
  <si>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</si>
  <si>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</si>
  <si>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</si>
  <si>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</si>
  <si>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</si>
  <si>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</si>
  <si>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</si>
  <si>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</si>
  <si>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</si>
  <si>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</si>
  <si>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</si>
  <si>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</si>
  <si>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</si>
  <si>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</si>
  <si>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</si>
  <si>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</si>
  <si>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</si>
  <si>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</si>
  <si>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</si>
  <si>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</si>
  <si>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</si>
  <si>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</si>
  <si>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</si>
  <si>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</si>
  <si>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</si>
  <si>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</si>
  <si>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</si>
  <si>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</si>
  <si>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</si>
  <si>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</si>
  <si>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</si>
  <si>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</si>
  <si>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</si>
  <si>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</si>
  <si>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</si>
  <si>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</si>
  <si>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</si>
  <si>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</si>
  <si>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</si>
  <si>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</si>
  <si>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</si>
  <si>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</si>
  <si>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</si>
  <si>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</si>
  <si>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</si>
  <si>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</si>
  <si>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</si>
  <si>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</si>
  <si>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</si>
  <si>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</si>
  <si>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</si>
  <si>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</si>
  <si>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</si>
  <si>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</si>
  <si>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</si>
  <si>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</si>
  <si>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</si>
  <si>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</si>
  <si>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</si>
  <si>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</si>
  <si>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</si>
  <si>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</si>
  <si>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</si>
  <si>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</si>
  <si>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</si>
  <si>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</si>
  <si>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</si>
  <si>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</si>
  <si>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</si>
  <si>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</si>
  <si>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</si>
  <si>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</si>
  <si>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</si>
  <si>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</si>
  <si>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</si>
  <si>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</si>
  <si>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</si>
  <si>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</si>
  <si>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</si>
  <si>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</si>
  <si>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</si>
  <si>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</si>
  <si>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</si>
  <si>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</si>
  <si>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</si>
  <si>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</si>
  <si>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</si>
  <si>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</si>
  <si>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</si>
  <si>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</si>
  <si>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</si>
  <si>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</si>
  <si>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</si>
  <si>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</si>
  <si>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</si>
  <si>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</si>
  <si>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</si>
  <si>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</si>
  <si>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</si>
  <si>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</si>
  <si>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</si>
  <si>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</si>
  <si>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</si>
  <si>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</si>
  <si>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</si>
  <si>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</si>
  <si>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</si>
  <si>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</si>
  <si>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</si>
  <si>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</si>
  <si>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</si>
  <si>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</si>
  <si>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</si>
  <si>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</si>
  <si>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</si>
  <si>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</si>
  <si>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</si>
  <si>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</si>
  <si>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</si>
  <si>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</si>
  <si>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</si>
  <si>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</si>
  <si>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</si>
  <si>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</si>
  <si>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</si>
  <si>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</si>
  <si>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</si>
  <si>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</si>
  <si>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</si>
  <si>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</si>
  <si>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</si>
  <si>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</si>
  <si>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</si>
  <si>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</si>
  <si>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</si>
  <si>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</si>
  <si>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</si>
  <si>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</si>
  <si>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</si>
  <si>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</si>
  <si>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</si>
  <si>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</si>
  <si>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</si>
  <si>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</si>
  <si>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</si>
  <si>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</si>
  <si>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</si>
  <si>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</si>
  <si>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</si>
  <si>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</si>
  <si>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</si>
  <si>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</si>
  <si>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</si>
  <si>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</si>
  <si>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</si>
  <si>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</si>
  <si>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</si>
  <si>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</si>
  <si>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</si>
  <si>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</si>
  <si>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</si>
  <si>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</si>
  <si>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</si>
  <si>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</si>
  <si>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</si>
  <si>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</si>
  <si>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</si>
  <si>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</si>
  <si>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</si>
  <si>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</si>
  <si>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</si>
  <si>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</si>
  <si>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</si>
  <si>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</si>
  <si>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</si>
  <si>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</si>
  <si>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</si>
  <si>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</si>
  <si>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</si>
  <si>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</si>
  <si>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</si>
  <si>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</si>
  <si>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</si>
  <si>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</si>
  <si>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</si>
  <si>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</si>
  <si>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</si>
  <si>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</si>
  <si>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</si>
  <si>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</si>
  <si>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</si>
  <si>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</si>
  <si>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</si>
  <si>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</si>
  <si>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</si>
  <si>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</si>
  <si>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</si>
  <si>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</si>
  <si>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</si>
  <si>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</si>
  <si>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</si>
  <si>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</si>
  <si>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</si>
  <si>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</si>
  <si>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</si>
  <si>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</si>
  <si>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</si>
  <si>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</si>
  <si>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</si>
  <si>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</si>
  <si>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</si>
  <si>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</si>
  <si>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</si>
  <si>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</si>
  <si>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</si>
  <si>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</si>
  <si>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</si>
  <si>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</si>
  <si>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</si>
  <si>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</si>
  <si>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</si>
  <si>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</si>
  <si>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</si>
  <si>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</si>
  <si>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</si>
  <si>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</si>
  <si>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</si>
  <si>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</si>
  <si>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</si>
  <si>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</si>
  <si>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</si>
  <si>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</si>
  <si>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</si>
  <si>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</si>
  <si>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</si>
  <si>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</si>
  <si>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</si>
  <si>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</si>
  <si>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</si>
  <si>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</si>
  <si>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</si>
  <si>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</si>
  <si>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</si>
  <si>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</si>
  <si>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</si>
  <si>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</si>
  <si>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</si>
  <si>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</si>
  <si>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</si>
  <si>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</si>
  <si>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</si>
  <si>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</si>
  <si>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</si>
  <si>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</si>
  <si>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</si>
  <si>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</si>
  <si>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</si>
  <si>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</si>
  <si>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</si>
  <si>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</si>
  <si>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</si>
  <si>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</si>
  <si>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</si>
  <si>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</si>
  <si>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</si>
  <si>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</si>
  <si>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</si>
  <si>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</si>
  <si>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</si>
  <si>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</si>
  <si>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</si>
  <si>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</si>
  <si>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</si>
  <si>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</si>
  <si>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</si>
  <si>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</si>
  <si>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</si>
  <si>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</si>
  <si>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</si>
  <si>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</si>
  <si>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</si>
  <si>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</si>
  <si>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</si>
  <si>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</si>
  <si>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</si>
  <si>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</si>
  <si>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</si>
  <si>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</si>
  <si>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</si>
  <si>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</si>
  <si>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</si>
  <si>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</si>
  <si>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</si>
  <si>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</si>
  <si>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</si>
  <si>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</si>
  <si>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</si>
  <si>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</si>
  <si>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</si>
  <si>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</si>
  <si>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</si>
  <si>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</si>
  <si>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</si>
  <si>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</si>
  <si>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</si>
  <si>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</si>
  <si>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</si>
  <si>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</si>
  <si>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</si>
  <si>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</si>
  <si>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</si>
  <si>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</si>
  <si>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</si>
  <si>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</si>
  <si>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</si>
  <si>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</si>
  <si>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</si>
  <si>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</si>
  <si>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</si>
  <si>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</si>
  <si>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</si>
  <si>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</si>
  <si>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</si>
  <si>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</si>
  <si>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</si>
  <si>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</si>
  <si>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</si>
  <si>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</si>
  <si>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</si>
  <si>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</si>
  <si>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</si>
  <si>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</si>
  <si>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</si>
  <si>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</si>
  <si>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</si>
  <si>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</si>
  <si>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</si>
  <si>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</si>
  <si>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</si>
  <si>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</si>
  <si>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</si>
  <si>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</si>
  <si>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</si>
  <si>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</si>
  <si>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</si>
  <si>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</si>
  <si>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</si>
  <si>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</si>
  <si>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</si>
  <si>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</si>
  <si>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</si>
  <si>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</si>
  <si>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</si>
  <si>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</si>
  <si>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</si>
  <si>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</si>
  <si>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</si>
  <si>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</si>
  <si>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</si>
  <si>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</si>
  <si>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</si>
  <si>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</si>
  <si>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</si>
  <si>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</si>
  <si>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</si>
  <si>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</si>
  <si>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</si>
  <si>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</si>
  <si>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</si>
  <si>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</si>
  <si>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</si>
  <si>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</si>
  <si>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</si>
  <si>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</si>
  <si>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</si>
  <si>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</si>
  <si>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</si>
  <si>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</si>
  <si>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</si>
  <si>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</si>
  <si>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</si>
  <si>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</si>
  <si>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</si>
  <si>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</si>
  <si>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</si>
  <si>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</si>
  <si>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</si>
  <si>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</si>
  <si>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</si>
  <si>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</si>
  <si>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</si>
  <si>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</si>
  <si>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</si>
  <si>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</si>
  <si>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</si>
  <si>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</si>
  <si>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</si>
  <si>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</si>
  <si>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</si>
  <si>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</si>
  <si>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</si>
  <si>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</si>
  <si>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</si>
  <si>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</si>
  <si>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</si>
  <si>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</si>
  <si>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</si>
  <si>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</si>
  <si>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</si>
  <si>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</si>
  <si>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</si>
  <si>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</si>
  <si>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</si>
  <si>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</si>
  <si>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</si>
  <si>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</si>
  <si>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</si>
  <si>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</si>
  <si>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</si>
  <si>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</si>
  <si>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</si>
  <si>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</si>
  <si>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</si>
  <si>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</si>
  <si>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</si>
  <si>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</si>
  <si>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</si>
  <si>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</si>
  <si>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</si>
  <si>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</si>
  <si>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</si>
  <si>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</si>
  <si>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</si>
  <si>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</si>
  <si>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</si>
  <si>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</si>
  <si>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</si>
  <si>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</si>
  <si>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</si>
  <si>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</si>
  <si>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</si>
  <si>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</si>
  <si>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</si>
  <si>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</si>
  <si>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</si>
  <si>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</si>
  <si>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</si>
  <si>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</si>
  <si>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</si>
  <si>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</si>
  <si>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</si>
  <si>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</si>
  <si>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</si>
  <si>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</si>
  <si>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</si>
  <si>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</si>
  <si>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</si>
  <si>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</si>
  <si>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</si>
  <si>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</si>
  <si>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</si>
  <si>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</si>
  <si>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</si>
  <si>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</si>
  <si>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</si>
  <si>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</si>
  <si>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</si>
  <si>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</si>
  <si>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</si>
  <si>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</si>
  <si>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</si>
  <si>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</si>
  <si>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</si>
  <si>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</si>
  <si>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</si>
  <si>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</si>
  <si>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</si>
  <si>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</si>
  <si>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</si>
  <si>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</si>
  <si>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</si>
  <si>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</si>
  <si>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</si>
  <si>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</si>
  <si>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</si>
  <si>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</si>
  <si>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</si>
  <si>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</si>
  <si>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</si>
  <si>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</si>
  <si>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</si>
  <si>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</si>
  <si>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</si>
  <si>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</si>
  <si>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</si>
  <si>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</si>
  <si>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</si>
  <si>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</si>
  <si>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</si>
  <si>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</si>
  <si>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</si>
  <si>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</si>
  <si>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</si>
  <si>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</si>
  <si>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</si>
  <si>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</si>
  <si>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</si>
  <si>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</si>
  <si>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</si>
  <si>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</si>
  <si>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</si>
  <si>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</si>
  <si>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</si>
  <si>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</si>
  <si>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</si>
  <si>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</si>
  <si>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</si>
  <si>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</si>
  <si>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</si>
  <si>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</si>
  <si>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</si>
  <si>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</si>
  <si>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</si>
  <si>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</si>
  <si>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</si>
  <si>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</si>
  <si>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</si>
  <si>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</si>
  <si>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</si>
  <si>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</si>
  <si>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</si>
  <si>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</si>
  <si>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</si>
  <si>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</si>
  <si>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</si>
  <si>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</si>
  <si>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</si>
  <si>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</si>
  <si>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</si>
  <si>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</si>
  <si>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</si>
  <si>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</si>
  <si>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</si>
  <si>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</si>
  <si>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</si>
  <si>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</si>
  <si>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</si>
  <si>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</si>
  <si>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</si>
  <si>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</si>
  <si>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</si>
  <si>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</si>
  <si>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</si>
  <si>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</si>
  <si>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</si>
  <si>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</si>
  <si>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</si>
  <si>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</si>
  <si>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</si>
  <si>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</si>
  <si>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</si>
  <si>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</si>
  <si>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</si>
  <si>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</si>
  <si>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</si>
  <si>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</si>
  <si>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</si>
  <si>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</si>
  <si>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</si>
  <si>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</si>
  <si>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</si>
  <si>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</si>
  <si>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</si>
  <si>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</si>
  <si>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</si>
  <si>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</si>
  <si>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</si>
  <si>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</si>
  <si>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</si>
  <si>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</si>
  <si>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</si>
  <si>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</si>
  <si>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</si>
  <si>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</si>
  <si>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</si>
  <si>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</si>
  <si>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</si>
  <si>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</si>
  <si>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</si>
  <si>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</si>
  <si>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</si>
  <si>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</si>
  <si>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</si>
  <si>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</si>
  <si>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</si>
  <si>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</si>
  <si>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</si>
  <si>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</si>
  <si>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</si>
  <si>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</si>
  <si>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</si>
  <si>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</si>
  <si>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</si>
  <si>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</si>
  <si>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</si>
  <si>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</si>
  <si>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</si>
  <si>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</si>
  <si>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</si>
  <si>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</si>
  <si>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</si>
  <si>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</si>
  <si>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</si>
  <si>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</si>
  <si>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</si>
  <si>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</si>
  <si>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</si>
  <si>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</si>
  <si>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</si>
  <si>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</si>
  <si>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</si>
  <si>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</si>
  <si>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</si>
  <si>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</si>
  <si>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</si>
  <si>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</si>
  <si>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</si>
  <si>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</si>
  <si>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</si>
  <si>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</si>
  <si>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</si>
  <si>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</si>
  <si>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</si>
  <si>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</si>
  <si>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</si>
  <si>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</si>
  <si>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</si>
  <si>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</si>
  <si>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</si>
  <si>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</si>
  <si>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</si>
  <si>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</si>
  <si>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</si>
  <si>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</si>
  <si>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</si>
  <si>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</si>
  <si>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</si>
  <si>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</si>
  <si>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</si>
  <si>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</si>
  <si>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</si>
  <si>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</si>
  <si>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</si>
  <si>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</si>
  <si>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</si>
  <si>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</si>
  <si>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</si>
  <si>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</si>
  <si>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</si>
  <si>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</si>
  <si>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</si>
  <si>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</si>
  <si>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</si>
  <si>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</si>
  <si>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</si>
  <si>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</si>
  <si>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</si>
  <si>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</si>
  <si>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</si>
  <si>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</si>
  <si>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</si>
  <si>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</si>
  <si>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</si>
  <si>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</si>
  <si>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</si>
  <si>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</si>
  <si>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</si>
  <si>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</si>
  <si>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</si>
  <si>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</si>
  <si>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</si>
  <si>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</si>
  <si>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</si>
  <si>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</si>
  <si>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</si>
  <si>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</si>
  <si>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</si>
  <si>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</si>
  <si>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</si>
  <si>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</si>
  <si>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</si>
  <si>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</si>
  <si>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</si>
  <si>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</si>
  <si>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</si>
  <si>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</si>
  <si>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</si>
  <si>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</si>
  <si>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</si>
  <si>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</si>
  <si>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</si>
  <si>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</si>
  <si>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</si>
  <si>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</si>
  <si>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</si>
  <si>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</si>
  <si>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</si>
  <si>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</si>
  <si>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</si>
  <si>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</si>
  <si>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</si>
  <si>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</si>
  <si>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</si>
  <si>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</si>
  <si>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</si>
  <si>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</si>
  <si>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</si>
  <si>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</si>
  <si>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</si>
  <si>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</si>
  <si>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</si>
  <si>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</si>
  <si>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</si>
  <si>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</si>
  <si>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</si>
  <si>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</si>
  <si>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</si>
  <si>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</si>
  <si>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</si>
  <si>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</si>
  <si>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</si>
  <si>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</si>
  <si>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</si>
  <si>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</si>
  <si>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</si>
  <si>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</si>
  <si>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</si>
  <si>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</si>
  <si>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</si>
  <si>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</si>
  <si>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</si>
  <si>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</si>
  <si>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</si>
  <si>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</si>
  <si>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</si>
  <si>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</si>
  <si>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</si>
  <si>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</si>
  <si>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</si>
  <si>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</si>
  <si>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</si>
  <si>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</si>
  <si>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</si>
  <si>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</si>
  <si>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</si>
  <si>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</si>
  <si>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</si>
  <si>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</si>
  <si>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</si>
  <si>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</si>
  <si>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</si>
  <si>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</si>
  <si>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</si>
  <si>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</si>
  <si>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</si>
  <si>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</si>
  <si>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</si>
  <si>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</si>
  <si>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</si>
  <si>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</si>
  <si>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</si>
  <si>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</si>
  <si>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</si>
  <si>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</si>
  <si>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</si>
  <si>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</si>
  <si>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</si>
  <si>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</si>
  <si>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</si>
  <si>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</si>
  <si>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</si>
  <si>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</si>
  <si>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</si>
  <si>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</si>
  <si>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</si>
  <si>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</si>
  <si>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</si>
  <si>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</si>
  <si>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</si>
  <si>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</si>
  <si>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</si>
  <si>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</si>
  <si>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</si>
  <si>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</si>
  <si>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</si>
  <si>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</si>
  <si>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</si>
  <si>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</si>
  <si>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</si>
  <si>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</si>
  <si>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</si>
  <si>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</si>
  <si>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</si>
  <si>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</si>
  <si>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</si>
  <si>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</si>
  <si>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</si>
  <si>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</si>
  <si>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</si>
  <si>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</si>
  <si>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</si>
  <si>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</si>
  <si>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</si>
  <si>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</si>
  <si>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</si>
  <si>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</si>
  <si>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</si>
  <si>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</si>
  <si>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</si>
  <si>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</si>
  <si>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</si>
  <si>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</si>
  <si>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</si>
  <si>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</si>
  <si>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</si>
  <si>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</si>
  <si>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</si>
  <si>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</si>
  <si>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</si>
  <si>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</si>
  <si>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</si>
  <si>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</si>
  <si>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</si>
  <si>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</si>
  <si>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</si>
  <si>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</si>
  <si>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</si>
  <si>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</si>
  <si>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</si>
  <si>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</si>
  <si>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</si>
  <si>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</si>
  <si>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</si>
  <si>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</si>
  <si>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</si>
  <si>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</si>
  <si>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</si>
  <si>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</si>
  <si>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</si>
  <si>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</si>
  <si>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</si>
  <si>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</si>
  <si>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</si>
  <si>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</si>
  <si>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</si>
  <si>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</si>
  <si>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</si>
  <si>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</si>
  <si>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</si>
  <si>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</si>
  <si>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</si>
  <si>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</si>
  <si>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</si>
  <si>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</si>
  <si>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</si>
  <si>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</si>
  <si>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</si>
  <si>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</si>
  <si>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</si>
  <si>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</si>
  <si>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</si>
  <si>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</si>
  <si>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</si>
  <si>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</si>
  <si>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</si>
  <si>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</si>
  <si>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</si>
  <si>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</si>
  <si>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</si>
  <si>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</si>
  <si>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</si>
  <si>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</si>
  <si>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</si>
  <si>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</si>
  <si>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</si>
  <si>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</si>
  <si>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</si>
  <si>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</si>
  <si>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</si>
  <si>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</si>
  <si>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</si>
  <si>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</si>
  <si>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</si>
  <si>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</si>
  <si>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</si>
  <si>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</si>
  <si>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</si>
  <si>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</si>
  <si>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</si>
  <si>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</si>
  <si>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</si>
  <si>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</si>
  <si>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</si>
  <si>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</si>
  <si>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</si>
  <si>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</si>
  <si>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</si>
  <si>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</si>
  <si>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</si>
  <si>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</si>
  <si>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</si>
  <si>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</si>
  <si>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</si>
  <si>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</si>
  <si>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</si>
  <si>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</si>
  <si>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</si>
  <si>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</si>
  <si>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</si>
  <si>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</si>
  <si>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</si>
  <si>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</si>
  <si>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</si>
  <si>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</si>
  <si>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</si>
  <si>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</si>
  <si>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</si>
  <si>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</si>
  <si>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</si>
  <si>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</si>
  <si>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</si>
  <si>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</si>
  <si>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</si>
  <si>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</si>
  <si>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</si>
  <si>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</si>
  <si>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</si>
  <si>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</si>
  <si>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</si>
  <si>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</si>
  <si>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</si>
  <si>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</si>
  <si>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</si>
  <si>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</si>
  <si>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</si>
  <si>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</si>
  <si>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</si>
  <si>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</si>
  <si>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</si>
  <si>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</si>
  <si>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</si>
  <si>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</si>
  <si>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</si>
  <si>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</si>
  <si>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</si>
  <si>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</si>
  <si>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</si>
  <si>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</si>
  <si>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</si>
  <si>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</si>
  <si>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</si>
  <si>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</si>
  <si>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</si>
  <si>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</si>
  <si>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</si>
  <si>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</si>
  <si>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</si>
  <si>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</si>
  <si>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</si>
  <si>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</si>
  <si>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</si>
  <si>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</si>
  <si>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</si>
  <si>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</si>
  <si>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</si>
  <si>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</si>
  <si>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</si>
  <si>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</si>
  <si>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</si>
  <si>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</si>
  <si>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</si>
  <si>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</si>
  <si>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</si>
  <si>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</si>
  <si>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</si>
  <si>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</si>
  <si>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</si>
  <si>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</si>
  <si>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</si>
  <si>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</si>
  <si>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</si>
  <si>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</si>
  <si>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</si>
  <si>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</si>
  <si>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</si>
  <si>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</si>
  <si>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</si>
  <si>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</si>
  <si>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</si>
  <si>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</si>
  <si>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</si>
  <si>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</si>
  <si>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</si>
  <si>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</si>
  <si>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</si>
  <si>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</si>
  <si>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</si>
  <si>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</si>
  <si>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</si>
  <si>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</si>
  <si>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</si>
  <si>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</si>
  <si>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</si>
  <si>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</si>
  <si>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</si>
  <si>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</si>
  <si>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</si>
  <si>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</si>
  <si>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</si>
  <si>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</si>
  <si>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</si>
  <si>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</si>
  <si>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</si>
  <si>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</si>
  <si>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</si>
  <si>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</si>
  <si>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</si>
  <si>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</si>
  <si>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</si>
  <si>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</si>
  <si>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</si>
  <si>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</si>
  <si>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</si>
  <si>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</si>
  <si>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</si>
  <si>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</si>
  <si>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</si>
  <si>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</si>
  <si>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</si>
  <si>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</si>
  <si>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</si>
  <si>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</si>
  <si>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</si>
  <si>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</si>
  <si>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</si>
  <si>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</si>
  <si>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</si>
  <si>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</si>
  <si>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</si>
  <si>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</si>
  <si>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</si>
  <si>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</si>
  <si>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</si>
  <si>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</si>
  <si>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</si>
  <si>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</si>
  <si>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</si>
  <si>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</si>
  <si>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</si>
  <si>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</si>
  <si>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</si>
  <si>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</si>
  <si>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</si>
  <si>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</si>
  <si>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</si>
  <si>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</si>
  <si>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</si>
  <si>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</si>
  <si>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</si>
  <si>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</si>
  <si>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</si>
  <si>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</si>
  <si>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</si>
  <si>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</si>
  <si>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</si>
  <si>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</si>
  <si>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</si>
  <si>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</si>
  <si>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</si>
  <si>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</si>
  <si>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</si>
  <si>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</si>
  <si>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</si>
  <si>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</si>
  <si>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</si>
  <si>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</si>
  <si>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</si>
  <si>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</si>
  <si>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</si>
  <si>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</si>
  <si>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</si>
  <si>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</si>
  <si>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</si>
  <si>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</si>
  <si>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</si>
  <si>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</si>
  <si>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</si>
  <si>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</si>
  <si>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</si>
  <si>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</si>
  <si>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</si>
  <si>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</si>
  <si>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</si>
  <si>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</si>
  <si>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</si>
  <si>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</si>
  <si>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</si>
  <si>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</si>
  <si>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</si>
  <si>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</si>
  <si>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</si>
  <si>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</si>
  <si>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</si>
  <si>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</si>
  <si>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</si>
  <si>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</si>
  <si>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</si>
  <si>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</si>
  <si>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</si>
  <si>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</si>
  <si>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</si>
  <si>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</si>
  <si>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</si>
  <si>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</si>
  <si>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</si>
  <si>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</si>
  <si>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</si>
  <si>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</si>
  <si>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</si>
  <si>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</si>
  <si>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</si>
  <si>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</si>
  <si>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</si>
  <si>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</si>
  <si>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</si>
  <si>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</si>
  <si>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</si>
  <si>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</si>
  <si>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</si>
  <si>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</si>
  <si>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</si>
  <si>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</si>
  <si>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</si>
  <si>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</si>
  <si>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</si>
  <si>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</si>
  <si>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</si>
  <si>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</si>
  <si>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</si>
  <si>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</si>
  <si>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</si>
  <si>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</si>
  <si>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</si>
  <si>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</si>
  <si>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</si>
  <si>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</si>
  <si>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</si>
  <si>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</si>
  <si>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</si>
  <si>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</si>
  <si>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</si>
  <si>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</si>
  <si>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</si>
  <si>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</si>
  <si>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</si>
  <si>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</si>
  <si>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</si>
  <si>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</si>
  <si>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</si>
  <si>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</si>
  <si>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</si>
  <si>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</si>
  <si>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</si>
  <si>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</si>
  <si>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</si>
  <si>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</si>
  <si>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</si>
  <si>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</si>
  <si>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</si>
  <si>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</si>
  <si>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</si>
  <si>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</si>
  <si>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</si>
  <si>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</si>
  <si>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</si>
  <si>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</si>
  <si>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</si>
  <si>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</si>
  <si>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</si>
  <si>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</si>
  <si>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</si>
  <si>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</si>
  <si>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</si>
  <si>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</si>
  <si>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</si>
  <si>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</si>
  <si>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</si>
  <si>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</si>
  <si>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</si>
  <si>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</si>
  <si>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</si>
  <si>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</si>
  <si>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</si>
  <si>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</si>
  <si>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</si>
  <si>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</si>
  <si>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</si>
  <si>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</si>
  <si>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</si>
  <si>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</si>
  <si>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</si>
  <si>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</si>
  <si>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</si>
  <si>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</si>
  <si>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</si>
  <si>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</si>
  <si>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</si>
  <si>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</si>
  <si>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</si>
  <si>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</si>
  <si>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</si>
  <si>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</si>
  <si>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</si>
  <si>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</si>
  <si>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</si>
  <si>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</si>
  <si>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</si>
  <si>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</si>
  <si>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</si>
  <si>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</si>
  <si>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</si>
  <si>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</si>
  <si>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</si>
  <si>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</si>
  <si>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</si>
  <si>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</si>
  <si>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</si>
  <si>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</si>
  <si>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</si>
  <si>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</si>
  <si>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</si>
  <si>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</si>
  <si>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</si>
  <si>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</si>
  <si>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</si>
  <si>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</si>
  <si>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</si>
  <si>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</si>
  <si>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</si>
  <si>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</si>
  <si>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</si>
  <si>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</si>
  <si>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</si>
  <si>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</si>
  <si>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</si>
  <si>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</si>
  <si>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</si>
  <si>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</si>
  <si>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</si>
  <si>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</si>
  <si>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</si>
  <si>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</si>
  <si>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</si>
  <si>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</si>
  <si>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</si>
  <si>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</si>
  <si>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</si>
  <si>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</si>
  <si>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</si>
  <si>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</si>
  <si>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</si>
  <si>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</si>
  <si>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</si>
  <si>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</si>
  <si>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</si>
  <si>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</si>
  <si>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</si>
  <si>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</si>
  <si>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</si>
  <si>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</si>
  <si>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</si>
  <si>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</si>
  <si>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</si>
  <si>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</si>
  <si>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</si>
  <si>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</si>
  <si>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</si>
  <si>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</si>
  <si>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</si>
  <si>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</si>
  <si>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</si>
  <si>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</si>
  <si>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</si>
  <si>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</si>
  <si>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</si>
  <si>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</si>
  <si>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</si>
  <si>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</si>
  <si>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</si>
  <si>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</si>
  <si>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</si>
  <si>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</si>
  <si>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</si>
  <si>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</si>
  <si>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</si>
  <si>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</si>
  <si>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</si>
  <si>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</si>
  <si>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</si>
  <si>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</si>
  <si>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</si>
  <si>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</si>
  <si>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</si>
  <si>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</si>
  <si>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</si>
  <si>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</si>
  <si>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</si>
  <si>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</si>
  <si>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</si>
  <si>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</si>
  <si>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</si>
  <si>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</si>
  <si>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</si>
  <si>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</si>
  <si>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</si>
  <si>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</si>
  <si>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</si>
  <si>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</si>
  <si>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</si>
  <si>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</si>
  <si>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</si>
  <si>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</si>
  <si>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</si>
  <si>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</si>
  <si>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</si>
  <si>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</si>
  <si>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</si>
  <si>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</si>
  <si>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</si>
  <si>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</si>
  <si>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</si>
  <si>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</si>
  <si>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</si>
  <si>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</si>
  <si>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</si>
  <si>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</si>
  <si>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</si>
  <si>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</si>
  <si>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</si>
  <si>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</si>
  <si>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</si>
  <si>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</si>
  <si>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</si>
  <si>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</si>
  <si>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</si>
  <si>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</si>
  <si>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</si>
  <si>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</si>
  <si>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</si>
  <si>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</si>
  <si>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</si>
  <si>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</si>
  <si>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</si>
  <si>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</si>
  <si>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</si>
  <si>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</si>
  <si>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</si>
  <si>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</si>
  <si>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</si>
  <si>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</si>
  <si>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</si>
  <si>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</si>
  <si>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</si>
  <si>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</si>
  <si>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</si>
  <si>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</si>
  <si>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</si>
  <si>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</si>
  <si>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</si>
  <si>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</si>
  <si>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</si>
  <si>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</si>
  <si>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</si>
  <si>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</si>
  <si>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</si>
  <si>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</si>
  <si>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</si>
  <si>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</si>
  <si>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</si>
  <si>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</si>
  <si>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</si>
  <si>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</si>
  <si>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</si>
  <si>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</si>
  <si>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</si>
  <si>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</si>
  <si>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</si>
  <si>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</si>
  <si>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</si>
  <si>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</si>
  <si>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</si>
  <si>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</si>
  <si>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</si>
  <si>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</si>
  <si>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</si>
  <si>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</si>
  <si>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</si>
  <si>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</si>
  <si>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</si>
  <si>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</si>
  <si>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</si>
  <si>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</si>
  <si>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</si>
  <si>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</si>
  <si>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</si>
  <si>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</si>
  <si>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</si>
  <si>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</si>
  <si>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</si>
  <si>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</si>
  <si>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</si>
  <si>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</si>
  <si>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</si>
  <si>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</si>
  <si>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</si>
  <si>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</si>
  <si>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</si>
  <si>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</si>
  <si>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</si>
  <si>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</si>
  <si>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</si>
  <si>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</si>
  <si>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</si>
  <si>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</si>
  <si>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</si>
  <si>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</si>
  <si>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</si>
  <si>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</si>
  <si>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</si>
  <si>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</si>
  <si>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</si>
  <si>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</si>
  <si>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</si>
  <si>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</si>
  <si>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</si>
  <si>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</si>
  <si>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</si>
  <si>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</si>
  <si>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</si>
  <si>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</si>
  <si>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</si>
  <si>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</si>
  <si>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</si>
  <si>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</si>
  <si>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</si>
  <si>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</si>
  <si>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</si>
  <si>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</si>
  <si>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</si>
  <si>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</si>
  <si>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</si>
  <si>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</si>
  <si>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</si>
  <si>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</si>
  <si>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</si>
  <si>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</si>
  <si>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</si>
  <si>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</si>
  <si>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</si>
  <si>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</si>
  <si>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</si>
  <si>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</si>
  <si>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</si>
  <si>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</si>
  <si>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</si>
  <si>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</si>
  <si>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</si>
  <si>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</si>
  <si>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</si>
  <si>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</si>
  <si>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</si>
  <si>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</si>
  <si>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</si>
  <si>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</si>
  <si>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</si>
  <si>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</si>
  <si>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</si>
  <si>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</si>
  <si>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</si>
  <si>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</si>
  <si>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</si>
  <si>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</si>
  <si>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</si>
  <si>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</si>
  <si>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</si>
  <si>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</si>
  <si>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</si>
  <si>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</si>
  <si>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</si>
  <si>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</si>
  <si>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</si>
  <si>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</si>
  <si>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</si>
  <si>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</si>
  <si>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</si>
  <si>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</si>
  <si>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</si>
  <si>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</si>
  <si>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</si>
  <si>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</si>
  <si>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</si>
  <si>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</si>
  <si>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</si>
  <si>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</si>
  <si>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</si>
  <si>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</si>
  <si>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</si>
  <si>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</si>
  <si>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</si>
  <si>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</si>
  <si>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</si>
  <si>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</si>
  <si>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</si>
  <si>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</si>
  <si>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</si>
  <si>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</si>
  <si>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</si>
  <si>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</si>
  <si>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</si>
  <si>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</si>
  <si>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</si>
  <si>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</si>
  <si>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</si>
  <si>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</si>
  <si>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</si>
  <si>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</si>
  <si>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</si>
  <si>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</si>
  <si>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</si>
  <si>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</si>
  <si>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</si>
  <si>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</si>
  <si>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</si>
  <si>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</si>
  <si>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</si>
  <si>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</si>
  <si>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</si>
  <si>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</si>
  <si>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</si>
  <si>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</si>
  <si>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</si>
  <si>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</si>
  <si>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</si>
  <si>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</si>
  <si>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</si>
  <si>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</si>
  <si>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</si>
  <si>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</si>
  <si>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</si>
  <si>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</si>
  <si>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</si>
  <si>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</si>
  <si>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</si>
  <si>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</si>
  <si>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</si>
  <si>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</si>
  <si>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</si>
  <si>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</si>
  <si>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</si>
  <si>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</si>
  <si>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</si>
  <si>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</si>
  <si>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</si>
  <si>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</si>
  <si>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</si>
  <si>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</si>
  <si>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</si>
  <si>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</si>
  <si>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</si>
  <si>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</si>
  <si>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</si>
  <si>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</si>
  <si>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</si>
  <si>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</si>
  <si>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</si>
  <si>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</si>
  <si>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</si>
  <si>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</si>
  <si>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</si>
  <si>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</si>
  <si>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</si>
  <si>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</si>
  <si>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</si>
  <si>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</si>
  <si>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</si>
  <si>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</si>
  <si>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</si>
  <si>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</si>
  <si>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</si>
  <si>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</si>
  <si>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</si>
  <si>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</si>
  <si>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</si>
  <si>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</si>
  <si>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</si>
  <si>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</si>
  <si>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</si>
  <si>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</si>
  <si>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</si>
  <si>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</si>
  <si>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</si>
  <si>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</si>
  <si>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</si>
  <si>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</si>
  <si>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</si>
  <si>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</si>
  <si>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</si>
  <si>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</si>
  <si>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</si>
  <si>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</si>
  <si>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</si>
  <si>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</si>
  <si>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</si>
  <si>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</si>
  <si>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</si>
  <si>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</si>
  <si>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</si>
  <si>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</si>
  <si>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</si>
  <si>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</si>
  <si>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</si>
  <si>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</si>
  <si>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</si>
  <si>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</si>
  <si>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</si>
  <si>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</si>
  <si>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</si>
  <si>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</si>
  <si>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</si>
  <si>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</si>
  <si>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</si>
  <si>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</si>
  <si>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</si>
  <si>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</si>
  <si>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</si>
  <si>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</si>
  <si>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</si>
  <si>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</si>
  <si>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</si>
  <si>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</si>
  <si>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</si>
  <si>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</si>
  <si>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</si>
  <si>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</si>
  <si>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</si>
  <si>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</si>
  <si>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</si>
  <si>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</si>
  <si>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</si>
  <si>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</si>
  <si>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</si>
  <si>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</si>
  <si>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</si>
  <si>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</si>
  <si>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</si>
  <si>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</si>
  <si>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</si>
  <si>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</si>
  <si>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</si>
  <si>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</si>
  <si>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</si>
  <si>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</si>
  <si>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</si>
  <si>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</si>
  <si>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</si>
  <si>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</si>
  <si>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</si>
  <si>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</si>
  <si>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</si>
  <si>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</si>
  <si>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</si>
  <si>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</si>
  <si>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</si>
  <si>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</si>
  <si>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</si>
  <si>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</si>
  <si>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</si>
  <si>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</si>
  <si>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</si>
  <si>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</si>
  <si>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</si>
  <si>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</si>
  <si>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</si>
  <si>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</si>
  <si>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</si>
  <si>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</si>
  <si>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</si>
  <si>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</si>
  <si>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</si>
  <si>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</si>
  <si>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</si>
  <si>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</si>
  <si>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</si>
  <si>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</si>
  <si>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</si>
  <si>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</si>
  <si>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</si>
  <si>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</si>
  <si>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</si>
  <si>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</si>
  <si>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</si>
  <si>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</si>
  <si>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</si>
  <si>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</si>
  <si>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</si>
  <si>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</si>
  <si>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</si>
  <si>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</si>
  <si>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</si>
  <si>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</si>
  <si>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</si>
  <si>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</si>
  <si>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</si>
  <si>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</si>
  <si>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</si>
  <si>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</si>
  <si>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</si>
  <si>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</si>
  <si>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</si>
  <si>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</si>
  <si>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</si>
  <si>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</si>
  <si>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</si>
  <si>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</si>
  <si>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</si>
  <si>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</si>
  <si>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</si>
  <si>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</si>
  <si>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</si>
  <si>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</si>
  <si>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</si>
  <si>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</si>
  <si>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</si>
  <si>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</si>
  <si>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</si>
  <si>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</si>
  <si>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</si>
  <si>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</si>
  <si>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</si>
  <si>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</si>
  <si>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</si>
  <si>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</si>
  <si>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</si>
  <si>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</si>
  <si>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</si>
  <si>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</si>
  <si>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</si>
  <si>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</si>
  <si>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</si>
  <si>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</si>
  <si>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</si>
  <si>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</si>
  <si>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</si>
  <si>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</si>
  <si>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</si>
  <si>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</si>
  <si>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</si>
  <si>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</si>
  <si>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</si>
  <si>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</si>
  <si>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</si>
  <si>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</si>
  <si>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</si>
  <si>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</si>
  <si>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</si>
  <si>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</si>
  <si>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</si>
  <si>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</si>
  <si>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</si>
  <si>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</si>
  <si>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</si>
  <si>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</si>
  <si>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</si>
  <si>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</si>
  <si>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</si>
  <si>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</si>
  <si>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</si>
  <si>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</si>
  <si>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</si>
  <si>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</si>
  <si>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</si>
  <si>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</si>
  <si>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</si>
  <si>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</si>
  <si>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</si>
  <si>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</si>
  <si>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</si>
  <si>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</si>
  <si>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</si>
  <si>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</si>
  <si>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</si>
  <si>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</si>
  <si>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</si>
  <si>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</si>
  <si>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</si>
  <si>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</si>
  <si>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</si>
  <si>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</si>
  <si>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</si>
  <si>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</si>
  <si>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</si>
  <si>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</si>
  <si>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</si>
  <si>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</si>
  <si>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</si>
  <si>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</si>
  <si>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</si>
  <si>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</si>
  <si>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</si>
  <si>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</si>
  <si>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</si>
  <si>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</si>
  <si>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</si>
  <si>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</si>
  <si>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</si>
  <si>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</si>
  <si>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</si>
  <si>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</si>
  <si>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</si>
  <si>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</si>
  <si>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</si>
  <si>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</si>
  <si>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</si>
  <si>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</si>
  <si>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</si>
  <si>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</si>
  <si>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</si>
  <si>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</si>
  <si>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</si>
  <si>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</si>
  <si>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</si>
  <si>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</si>
  <si>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</si>
  <si>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</si>
  <si>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</si>
  <si>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</si>
  <si>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</si>
  <si>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</si>
  <si>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</si>
  <si>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</si>
  <si>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</si>
  <si>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</si>
  <si>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</si>
  <si>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</si>
  <si>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</si>
  <si>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</si>
  <si>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</si>
  <si>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</si>
  <si>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</si>
  <si>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</si>
  <si>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</si>
  <si>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</si>
  <si>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</si>
  <si>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</si>
  <si>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</si>
  <si>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</si>
  <si>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</si>
  <si>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</si>
  <si>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</si>
  <si>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</si>
  <si>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</si>
  <si>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</si>
  <si>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</si>
  <si>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</si>
  <si>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</si>
  <si>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</si>
  <si>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</si>
  <si>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</si>
  <si>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</si>
  <si>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</si>
  <si>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</si>
  <si>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</si>
  <si>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</si>
  <si>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</si>
  <si>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</si>
  <si>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</si>
  <si>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</si>
  <si>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</si>
  <si>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</si>
  <si>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</si>
  <si>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</si>
  <si>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</si>
  <si>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</si>
  <si>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</si>
  <si>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</si>
  <si>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</si>
  <si>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</si>
  <si>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</si>
  <si>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</si>
  <si>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</si>
  <si>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</si>
  <si>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</si>
  <si>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</si>
  <si>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</si>
  <si>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</si>
  <si>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</si>
  <si>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</si>
  <si>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</si>
  <si>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</si>
  <si>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</si>
  <si>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</si>
  <si>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</si>
  <si>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</si>
  <si>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</si>
  <si>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</si>
  <si>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</si>
  <si>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</si>
  <si>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</si>
  <si>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</si>
  <si>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</si>
  <si>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</si>
  <si>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</si>
  <si>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</si>
  <si>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</si>
  <si>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</si>
  <si>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</si>
  <si>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</si>
  <si>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</si>
  <si>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</si>
  <si>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</si>
  <si>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</si>
  <si>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</si>
  <si>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</si>
  <si>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</si>
  <si>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</si>
  <si>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</si>
  <si>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</si>
  <si>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</si>
  <si>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</si>
  <si>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</si>
  <si>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</si>
  <si>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</si>
  <si>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</si>
  <si>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</si>
  <si>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</si>
  <si>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</si>
  <si>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</si>
  <si>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</si>
  <si>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</si>
  <si>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</si>
  <si>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</si>
  <si>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</si>
  <si>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</si>
  <si>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</si>
  <si>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</si>
  <si>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</si>
  <si>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</si>
  <si>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</si>
  <si>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</si>
  <si>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</si>
  <si>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</si>
  <si>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</si>
  <si>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</si>
  <si>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</si>
  <si>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</si>
  <si>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</si>
  <si>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</si>
  <si>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</si>
  <si>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</si>
  <si>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</si>
  <si>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</si>
  <si>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</si>
  <si>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</si>
  <si>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</si>
  <si>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</si>
  <si>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</si>
  <si>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</si>
  <si>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</si>
  <si>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</si>
  <si>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</si>
  <si>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</si>
  <si>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</si>
  <si>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</si>
  <si>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</si>
  <si>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</si>
  <si>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</si>
  <si>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</si>
  <si>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</si>
  <si>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</si>
  <si>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</si>
  <si>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</si>
  <si>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</si>
  <si>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</si>
  <si>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</si>
  <si>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</si>
  <si>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</si>
  <si>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</si>
  <si>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</si>
  <si>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</si>
  <si>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</si>
  <si>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</si>
  <si>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</si>
  <si>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</si>
  <si>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</si>
  <si>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</si>
  <si>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</si>
  <si>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</si>
  <si>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</si>
  <si>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</si>
  <si>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</si>
  <si>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</si>
  <si>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</si>
  <si>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</si>
  <si>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</si>
  <si>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</si>
  <si>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</si>
  <si>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</si>
  <si>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</si>
  <si>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</si>
  <si>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</si>
  <si>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</si>
  <si>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</si>
  <si>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</si>
  <si>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</si>
  <si>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</si>
  <si>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</si>
  <si>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</si>
  <si>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</si>
  <si>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</si>
  <si>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</si>
  <si>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</si>
  <si>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</si>
  <si>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</si>
  <si>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</si>
  <si>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</si>
  <si>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</si>
  <si>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</si>
  <si>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</si>
  <si>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</si>
  <si>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</si>
  <si>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</si>
  <si>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</si>
  <si>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</si>
  <si>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</si>
  <si>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</si>
  <si>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</si>
  <si>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</si>
  <si>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</si>
  <si>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</si>
  <si>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</si>
  <si>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</si>
  <si>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</si>
  <si>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</si>
  <si>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</si>
  <si>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</si>
  <si>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</si>
  <si>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</si>
  <si>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</si>
  <si>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</si>
  <si>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</si>
  <si>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</si>
  <si>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</si>
  <si>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</si>
  <si>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</si>
  <si>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</si>
  <si>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</si>
  <si>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</si>
  <si>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</si>
  <si>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</si>
  <si>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</si>
  <si>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</si>
  <si>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</si>
  <si>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</si>
  <si>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</si>
  <si>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</si>
  <si>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</si>
  <si>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</si>
  <si>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</si>
  <si>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</si>
  <si>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</si>
  <si>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</si>
  <si>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</si>
  <si>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</si>
  <si>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</si>
  <si>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</si>
  <si>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</si>
  <si>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</si>
  <si>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</si>
  <si>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</si>
  <si>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</si>
  <si>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</si>
  <si>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</si>
  <si>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</si>
  <si>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</si>
  <si>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</si>
  <si>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</si>
  <si>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</si>
  <si>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</si>
  <si>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</si>
  <si>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</si>
  <si>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</si>
  <si>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</si>
  <si>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</si>
  <si>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</si>
  <si>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</si>
  <si>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</si>
  <si>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</si>
  <si>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</si>
  <si>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</si>
  <si>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</si>
  <si>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</si>
  <si>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</si>
  <si>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</si>
  <si>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</si>
  <si>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</si>
  <si>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</si>
  <si>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</si>
  <si>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</si>
  <si>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</si>
  <si>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</si>
  <si>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</si>
  <si>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</si>
  <si>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</si>
  <si>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</si>
  <si>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</si>
  <si>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</si>
  <si>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</si>
  <si>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</si>
  <si>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</si>
  <si>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</si>
  <si>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</si>
  <si>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</si>
  <si>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</si>
  <si>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</si>
  <si>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</si>
  <si>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</si>
  <si>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</si>
  <si>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</si>
  <si>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</si>
  <si>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</si>
  <si>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</si>
  <si>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</si>
  <si>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</si>
  <si>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</si>
  <si>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</si>
  <si>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</si>
  <si>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</si>
  <si>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</si>
  <si>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</si>
  <si>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</si>
  <si>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</si>
  <si>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</si>
  <si>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</si>
  <si>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</si>
  <si>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</si>
  <si>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</si>
  <si>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</si>
  <si>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</si>
  <si>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</si>
  <si>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</si>
  <si>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</si>
  <si>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</si>
  <si>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</si>
  <si>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</si>
  <si>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</si>
  <si>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</si>
  <si>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</si>
  <si>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</si>
  <si>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</si>
  <si>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</si>
  <si>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</si>
  <si>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</si>
  <si>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</si>
  <si>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</si>
  <si>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</si>
  <si>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</si>
  <si>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</si>
  <si>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</si>
  <si>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</si>
  <si>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</si>
  <si>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</si>
  <si>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</si>
  <si>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</si>
  <si>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</si>
  <si>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</si>
  <si>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</si>
  <si>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</si>
  <si>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</si>
  <si>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</si>
  <si>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</si>
  <si>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</si>
  <si>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</si>
  <si>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</si>
  <si>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</si>
  <si>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</si>
  <si>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</si>
  <si>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</si>
  <si>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</si>
  <si>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</si>
  <si>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</si>
  <si>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</si>
  <si>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</si>
  <si>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</si>
  <si>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</si>
  <si>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</si>
  <si>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</si>
  <si>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</si>
  <si>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</si>
  <si>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</si>
  <si>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</si>
  <si>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</si>
  <si>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</si>
  <si>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</si>
  <si>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</si>
  <si>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</si>
  <si>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</si>
  <si>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</si>
  <si>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</si>
  <si>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</si>
  <si>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</si>
  <si>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</si>
  <si>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</si>
  <si>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</si>
  <si>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</si>
  <si>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</si>
  <si>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</si>
  <si>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</si>
  <si>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</si>
  <si>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</si>
  <si>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</si>
  <si>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</si>
  <si>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</si>
  <si>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</si>
  <si>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</si>
  <si>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</si>
  <si>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</si>
  <si>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</si>
  <si>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</si>
  <si>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</si>
  <si>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</si>
  <si>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</si>
  <si>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</si>
  <si>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</si>
  <si>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</si>
  <si>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</si>
  <si>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</si>
  <si>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</si>
  <si>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</si>
  <si>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</si>
  <si>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</si>
  <si>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</si>
  <si>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</si>
  <si>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</si>
  <si>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</si>
  <si>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</si>
  <si>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</si>
  <si>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</si>
  <si>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</si>
  <si>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</si>
  <si>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</si>
  <si>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</si>
  <si>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</si>
  <si>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</si>
  <si>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</si>
  <si>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</si>
  <si>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</si>
  <si>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</si>
  <si>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</si>
  <si>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</si>
  <si>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</si>
  <si>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</si>
  <si>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</si>
  <si>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</si>
  <si>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</si>
  <si>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</si>
  <si>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</si>
  <si>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</si>
  <si>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</si>
  <si>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</si>
  <si>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</si>
  <si>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</si>
  <si>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</si>
  <si>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</si>
  <si>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</si>
  <si>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</si>
  <si>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</si>
  <si>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</si>
  <si>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</si>
  <si>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</si>
  <si>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</si>
  <si>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</si>
  <si>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</si>
  <si>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</si>
  <si>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</si>
  <si>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</si>
  <si>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</si>
  <si>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</si>
  <si>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</si>
  <si>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</si>
  <si>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</si>
  <si>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</si>
  <si>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</si>
  <si>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</si>
  <si>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</si>
  <si>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</si>
  <si>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</si>
  <si>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</si>
  <si>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</si>
  <si>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</si>
  <si>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</si>
  <si>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</si>
  <si>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</si>
  <si>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</si>
  <si>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</si>
  <si>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</si>
  <si>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</si>
  <si>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</si>
  <si>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</si>
  <si>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</si>
  <si>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</si>
  <si>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</si>
  <si>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</si>
  <si>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</si>
  <si>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</si>
  <si>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</si>
  <si>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</si>
  <si>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</si>
  <si>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</si>
  <si>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</si>
  <si>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</si>
  <si>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</si>
  <si>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</si>
  <si>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</si>
  <si>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</si>
  <si>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</si>
  <si>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</si>
  <si>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</si>
  <si>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</si>
  <si>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</si>
  <si>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</si>
  <si>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</si>
  <si>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</si>
  <si>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</si>
  <si>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</si>
  <si>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</si>
  <si>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</si>
  <si>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</si>
  <si>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</si>
  <si>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</si>
  <si>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</si>
  <si>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</si>
  <si>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</si>
  <si>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</si>
  <si>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</si>
  <si>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</si>
  <si>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</si>
  <si>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</si>
  <si>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</si>
  <si>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</si>
  <si>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</si>
  <si>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</si>
  <si>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</si>
  <si>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</si>
  <si>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</si>
  <si>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</si>
  <si>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</si>
  <si>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</si>
  <si>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</si>
  <si>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</si>
  <si>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</si>
  <si>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</si>
  <si>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</si>
  <si>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</si>
  <si>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</si>
  <si>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</si>
  <si>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</si>
  <si>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</si>
  <si>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</si>
  <si>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</si>
  <si>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</si>
  <si>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</si>
  <si>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</si>
  <si>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</si>
  <si>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</si>
  <si>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</si>
  <si>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</si>
  <si>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</si>
  <si>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</si>
  <si>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</si>
  <si>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</si>
  <si>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</si>
  <si>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</si>
  <si>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</si>
  <si>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</si>
  <si>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</si>
  <si>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</si>
  <si>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</si>
  <si>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</si>
  <si>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</si>
  <si>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</si>
  <si>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</si>
  <si>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</si>
  <si>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</si>
  <si>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</si>
  <si>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</si>
  <si>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</si>
  <si>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</si>
  <si>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</si>
  <si>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</si>
  <si>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</si>
  <si>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</si>
  <si>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</si>
  <si>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</si>
  <si>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</si>
  <si>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</si>
  <si>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</si>
  <si>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</si>
  <si>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</si>
  <si>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</si>
  <si>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</si>
  <si>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</si>
  <si>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</si>
  <si>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</si>
  <si>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</si>
  <si>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</si>
  <si>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</si>
  <si>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</si>
  <si>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</si>
  <si>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</si>
  <si>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</si>
  <si>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</si>
  <si>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</si>
  <si>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</si>
  <si>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</si>
  <si>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</si>
  <si>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</si>
  <si>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</si>
  <si>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</si>
  <si>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</si>
  <si>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</si>
  <si>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</si>
  <si>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</si>
  <si>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</si>
  <si>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</si>
  <si>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</si>
  <si>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</si>
  <si>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</si>
  <si>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</si>
  <si>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</si>
  <si>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</si>
  <si>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</si>
  <si>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</si>
  <si>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</si>
  <si>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</si>
  <si>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</si>
  <si>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</si>
  <si>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</si>
  <si>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</si>
  <si>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</si>
  <si>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</si>
  <si>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</si>
  <si>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</si>
  <si>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</si>
  <si>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</si>
  <si>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</si>
  <si>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</si>
  <si>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</si>
  <si>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</si>
  <si>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</si>
  <si>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</si>
  <si>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</si>
  <si>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</si>
  <si>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</si>
  <si>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</si>
  <si>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</si>
  <si>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</si>
  <si>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</si>
  <si>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</si>
  <si>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</si>
  <si>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</si>
  <si>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</si>
  <si>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</si>
  <si>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</si>
  <si>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</si>
  <si>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</si>
  <si>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</si>
  <si>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</si>
  <si>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</si>
  <si>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</si>
  <si>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</si>
  <si>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</si>
  <si>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</si>
  <si>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</si>
  <si>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</si>
  <si>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</si>
  <si>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</si>
  <si>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</si>
  <si>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</si>
  <si>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</si>
  <si>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</si>
  <si>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</si>
  <si>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</si>
  <si>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</si>
  <si>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</si>
  <si>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</si>
  <si>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</si>
  <si>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</si>
  <si>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</si>
  <si>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</si>
  <si>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</si>
  <si>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</si>
  <si>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</si>
  <si>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</si>
  <si>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</si>
  <si>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</si>
  <si>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</si>
  <si>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</si>
  <si>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</si>
  <si>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</si>
  <si>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</si>
  <si>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</si>
  <si>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</si>
  <si>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</si>
  <si>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</si>
  <si>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</si>
  <si>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</si>
  <si>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</si>
  <si>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</si>
  <si>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</si>
  <si>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</si>
  <si>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</si>
  <si>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</si>
  <si>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</si>
  <si>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</si>
  <si>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</si>
  <si>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</si>
  <si>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</si>
  <si>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</si>
  <si>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</si>
  <si>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</si>
  <si>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</si>
  <si>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</si>
  <si>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</si>
  <si>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</si>
  <si>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</si>
  <si>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</si>
  <si>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</si>
  <si>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</si>
  <si>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</si>
  <si>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</si>
  <si>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</si>
  <si>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</si>
  <si>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</si>
  <si>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</si>
  <si>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</si>
  <si>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</si>
  <si>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</si>
  <si>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</si>
  <si>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</si>
  <si>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</si>
  <si>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</si>
  <si>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</si>
  <si>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</si>
  <si>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</si>
  <si>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</si>
  <si>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</si>
  <si>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</si>
  <si>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</si>
  <si>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</si>
  <si>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</si>
  <si>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</si>
  <si>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</si>
  <si>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</si>
  <si>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</si>
  <si>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</si>
  <si>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</si>
  <si>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</si>
  <si>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</si>
  <si>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</si>
  <si>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</si>
  <si>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</si>
  <si>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</si>
  <si>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</si>
  <si>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</si>
  <si>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</si>
  <si>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</si>
  <si>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</si>
  <si>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</si>
  <si>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</si>
  <si>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</si>
  <si>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</si>
  <si>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</si>
  <si>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</si>
  <si>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</si>
  <si>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</si>
  <si>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</si>
  <si>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</si>
  <si>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</si>
  <si>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</si>
  <si>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</si>
  <si>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</si>
  <si>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</si>
  <si>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</si>
  <si>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</si>
  <si>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</si>
  <si>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</si>
  <si>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</si>
  <si>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</si>
  <si>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</si>
  <si>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</si>
  <si>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</si>
  <si>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</si>
  <si>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</si>
  <si>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</si>
  <si>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</si>
  <si>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</si>
  <si>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</si>
  <si>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</si>
  <si>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</si>
  <si>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</si>
  <si>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</si>
  <si>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</si>
  <si>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</si>
  <si>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</si>
  <si>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</si>
  <si>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</si>
  <si>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</si>
  <si>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</si>
  <si>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</si>
  <si>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</si>
  <si>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</si>
  <si>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</si>
  <si>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</si>
  <si>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</si>
  <si>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</si>
  <si>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</si>
  <si>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</si>
  <si>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</si>
  <si>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</si>
  <si>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</si>
  <si>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</si>
  <si>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</si>
  <si>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</si>
  <si>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</si>
  <si>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</si>
  <si>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</si>
  <si>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</si>
  <si>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</si>
  <si>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</si>
  <si>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</si>
  <si>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</si>
  <si>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</si>
  <si>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</si>
  <si>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</si>
  <si>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</si>
  <si>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</si>
  <si>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</si>
  <si>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</si>
  <si>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</si>
  <si>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</si>
  <si>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</si>
  <si>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</si>
  <si>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</si>
  <si>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</si>
  <si>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</si>
  <si>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</si>
  <si>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</si>
  <si>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</si>
  <si>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</si>
  <si>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</si>
  <si>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</si>
  <si>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</si>
  <si>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</si>
  <si>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</si>
  <si>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</si>
  <si>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</si>
  <si>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</si>
  <si>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</si>
  <si>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</si>
  <si>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</si>
  <si>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</si>
  <si>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</si>
  <si>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</si>
  <si>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</si>
  <si>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</si>
  <si>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</si>
  <si>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</si>
  <si>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</si>
  <si>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</si>
  <si>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</si>
  <si>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</si>
  <si>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</si>
  <si>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</si>
  <si>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</si>
  <si>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</si>
  <si>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</si>
  <si>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</si>
  <si>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</si>
  <si>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</si>
  <si>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</si>
  <si>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</si>
  <si>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</si>
  <si>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</si>
  <si>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</si>
  <si>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</si>
  <si>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</si>
  <si>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</si>
  <si>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</si>
  <si>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</si>
  <si>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</si>
  <si>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</si>
  <si>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</si>
  <si>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</si>
  <si>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</si>
  <si>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</si>
  <si>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</si>
  <si>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</si>
  <si>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</si>
  <si>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</si>
  <si>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</si>
  <si>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</si>
  <si>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</si>
  <si>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</si>
  <si>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</si>
  <si>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</si>
  <si>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</si>
  <si>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</si>
  <si>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</si>
  <si>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</si>
  <si>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</si>
  <si>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</si>
  <si>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</si>
  <si>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</si>
  <si>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</si>
  <si>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</si>
  <si>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</si>
  <si>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</si>
  <si>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</si>
  <si>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</si>
  <si>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</si>
  <si>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</si>
  <si>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</si>
  <si>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</si>
  <si>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</si>
  <si>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</si>
  <si>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</si>
  <si>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</si>
  <si>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</si>
  <si>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</si>
  <si>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</si>
  <si>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</si>
  <si>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</si>
  <si>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</si>
  <si>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</si>
  <si>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</si>
  <si>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</si>
  <si>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</si>
  <si>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</si>
  <si>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</si>
  <si>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</si>
  <si>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</si>
  <si>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</si>
  <si>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</si>
  <si>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</si>
  <si>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</si>
  <si>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</si>
  <si>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</si>
  <si>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</si>
  <si>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</si>
  <si>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</si>
  <si>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</si>
  <si>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</si>
  <si>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</si>
  <si>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</si>
  <si>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</si>
  <si>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</si>
  <si>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</si>
  <si>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</si>
  <si>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</si>
  <si>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</si>
  <si>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</si>
  <si>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</si>
  <si>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</si>
  <si>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</si>
  <si>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</si>
  <si>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</si>
  <si>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</si>
  <si>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</si>
  <si>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</si>
  <si>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</si>
  <si>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</si>
  <si>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</si>
  <si>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</si>
  <si>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</si>
  <si>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</si>
  <si>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</si>
  <si>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</si>
  <si>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</si>
  <si>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</si>
  <si>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</si>
  <si>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</si>
  <si>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</si>
  <si>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</si>
  <si>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</si>
  <si>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</si>
  <si>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</si>
  <si>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</si>
  <si>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</si>
  <si>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</si>
  <si>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</si>
  <si>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</si>
  <si>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</si>
  <si>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</si>
  <si>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</si>
  <si>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</si>
  <si>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</si>
  <si>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</si>
  <si>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</si>
  <si>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</si>
  <si>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</si>
  <si>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</si>
  <si>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</si>
  <si>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</si>
  <si>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</si>
  <si>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</si>
  <si>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</si>
  <si>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</si>
  <si>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</si>
  <si>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</si>
  <si>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</si>
  <si>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</si>
  <si>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</si>
  <si>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</si>
  <si>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</si>
  <si>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</si>
  <si>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</si>
  <si>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</si>
  <si>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</si>
  <si>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</si>
  <si>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</si>
  <si>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</si>
  <si>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</si>
  <si>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</si>
  <si>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</si>
  <si>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</si>
  <si>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</si>
  <si>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</si>
  <si>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</si>
  <si>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</si>
  <si>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</si>
  <si>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</si>
  <si>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</si>
  <si>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</si>
  <si>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</si>
  <si>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</si>
  <si>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</si>
  <si>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</si>
  <si>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</si>
  <si>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</si>
  <si>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</si>
  <si>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</si>
  <si>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</si>
  <si>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</si>
  <si>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</si>
  <si>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</si>
  <si>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</si>
  <si>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</si>
  <si>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</si>
  <si>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</si>
  <si>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</si>
  <si>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</si>
  <si>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</si>
  <si>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</si>
  <si>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</si>
  <si>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</si>
  <si>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</si>
  <si>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</si>
  <si>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</si>
  <si>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</si>
  <si>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</si>
  <si>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</si>
  <si>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</si>
  <si>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</si>
  <si>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</si>
  <si>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</si>
  <si>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</si>
  <si>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</si>
  <si>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</si>
  <si>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</si>
  <si>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</si>
  <si>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</si>
  <si>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</si>
  <si>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</si>
  <si>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</si>
  <si>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</si>
  <si>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</si>
  <si>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</si>
  <si>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</si>
  <si>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</si>
  <si>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</si>
  <si>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</si>
  <si>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</si>
  <si>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</si>
  <si>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</si>
  <si>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</si>
  <si>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</si>
  <si>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</si>
  <si>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</si>
  <si>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</si>
  <si>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</si>
  <si>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</si>
  <si>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</si>
  <si>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</si>
  <si>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</si>
  <si>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</si>
  <si>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</si>
  <si>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</si>
  <si>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</si>
  <si>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</si>
  <si>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</si>
  <si>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</si>
  <si>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</si>
  <si>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</si>
  <si>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</si>
  <si>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</si>
  <si>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</si>
  <si>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</si>
  <si>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</si>
  <si>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</si>
  <si>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</si>
  <si>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</si>
  <si>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</si>
  <si>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</si>
  <si>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</si>
  <si>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</si>
  <si>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</si>
  <si>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</si>
  <si>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</si>
  <si>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</si>
  <si>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</si>
  <si>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</si>
  <si>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</si>
  <si>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</si>
  <si>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</si>
  <si>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</si>
  <si>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</si>
  <si>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</si>
  <si>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</si>
  <si>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</si>
  <si>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</si>
  <si>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</si>
  <si>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</si>
  <si>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</si>
  <si>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</si>
  <si>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</si>
  <si>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</si>
  <si>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</si>
  <si>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</si>
  <si>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</si>
  <si>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</si>
  <si>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</si>
  <si>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</si>
  <si>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</si>
  <si>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</si>
  <si>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</si>
  <si>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</si>
  <si>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</si>
  <si>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</si>
  <si>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</si>
  <si>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</si>
  <si>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</si>
  <si>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</si>
  <si>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</si>
  <si>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</si>
  <si>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</si>
  <si>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</si>
  <si>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</si>
  <si>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</si>
  <si>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</si>
  <si>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</si>
  <si>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</si>
  <si>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</si>
  <si>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</si>
  <si>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</si>
  <si>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</si>
  <si>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</si>
  <si>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</si>
  <si>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</si>
  <si>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</si>
  <si>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</si>
  <si>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</si>
  <si>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</si>
  <si>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</si>
  <si>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</si>
  <si>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</si>
  <si>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</si>
  <si>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</si>
  <si>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</si>
  <si>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</si>
  <si>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</si>
  <si>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</si>
  <si>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</si>
  <si>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</si>
  <si>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</si>
  <si>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</si>
  <si>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</si>
  <si>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</si>
  <si>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</si>
  <si>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</si>
  <si>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</si>
  <si>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</si>
  <si>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</si>
  <si>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</si>
  <si>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</si>
  <si>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</si>
  <si>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</si>
  <si>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</si>
  <si>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</si>
  <si>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</si>
  <si>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</si>
  <si>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</si>
  <si>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</si>
  <si>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</si>
  <si>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</si>
  <si>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</si>
  <si>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</si>
  <si>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</si>
  <si>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</si>
  <si>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</si>
  <si>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</si>
  <si>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</si>
  <si>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</si>
  <si>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</si>
  <si>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</si>
  <si>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</si>
  <si>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</si>
  <si>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</si>
  <si>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</si>
  <si>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</si>
  <si>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</si>
  <si>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</si>
  <si>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</si>
  <si>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</si>
  <si>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</si>
  <si>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</si>
  <si>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</si>
  <si>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</si>
  <si>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</si>
  <si>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</si>
  <si>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</si>
  <si>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</si>
  <si>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</si>
  <si>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</si>
  <si>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</si>
  <si>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</si>
  <si>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</si>
  <si>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</si>
  <si>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</si>
  <si>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</si>
  <si>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</si>
  <si>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</si>
  <si>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</si>
  <si>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</si>
  <si>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</si>
  <si>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</si>
  <si>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</si>
  <si>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</si>
  <si>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</si>
  <si>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</si>
  <si>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</si>
  <si>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</si>
  <si>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</si>
  <si>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</si>
  <si>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</si>
  <si>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</si>
  <si>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</si>
  <si>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</si>
  <si>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</si>
  <si>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</si>
  <si>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</si>
  <si>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</si>
  <si>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</si>
  <si>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</si>
  <si>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</si>
  <si>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</si>
  <si>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</si>
  <si>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</si>
  <si>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</si>
  <si>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</si>
  <si>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</si>
  <si>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</si>
  <si>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</si>
  <si>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</si>
  <si>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</si>
  <si>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</si>
  <si>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</si>
  <si>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</si>
  <si>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</si>
  <si>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</si>
  <si>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</si>
  <si>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</si>
  <si>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</si>
  <si>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</si>
  <si>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</si>
  <si>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</si>
  <si>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</si>
  <si>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</si>
  <si>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</si>
  <si>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</si>
  <si>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</si>
  <si>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</si>
  <si>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</si>
  <si>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</si>
  <si>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</si>
  <si>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</si>
  <si>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</si>
  <si>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</si>
  <si>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</si>
  <si>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</si>
  <si>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</si>
  <si>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</si>
  <si>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</si>
  <si>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</si>
  <si>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</si>
  <si>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</si>
  <si>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</si>
  <si>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</si>
  <si>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</si>
  <si>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</si>
  <si>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</si>
  <si>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</si>
  <si>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</si>
  <si>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</si>
  <si>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</si>
  <si>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</si>
  <si>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</si>
  <si>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</si>
  <si>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</si>
  <si>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</si>
  <si>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</si>
  <si>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</si>
  <si>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</si>
  <si>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</si>
  <si>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</si>
  <si>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</si>
  <si>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</si>
  <si>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</si>
  <si>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</si>
  <si>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</si>
  <si>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</si>
  <si>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</si>
  <si>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</si>
  <si>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</si>
  <si>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</si>
  <si>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</si>
  <si>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</si>
  <si>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</si>
  <si>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</si>
  <si>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</si>
  <si>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</si>
  <si>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</si>
  <si>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</si>
  <si>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</si>
  <si>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</si>
  <si>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</si>
  <si>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</si>
  <si>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</si>
  <si>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</si>
  <si>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</si>
  <si>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</si>
  <si>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</si>
  <si>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</si>
  <si>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</si>
  <si>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</si>
  <si>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</si>
  <si>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</si>
  <si>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</si>
  <si>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</si>
  <si>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</si>
  <si>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</si>
  <si>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</si>
  <si>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</si>
  <si>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</si>
  <si>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</si>
  <si>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</si>
  <si>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</si>
  <si>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</si>
  <si>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</si>
  <si>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</si>
  <si>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</si>
  <si>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</si>
  <si>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</si>
  <si>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</si>
  <si>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</si>
  <si>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</si>
  <si>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</si>
  <si>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</si>
  <si>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</si>
  <si>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</si>
  <si>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</si>
  <si>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</si>
  <si>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</si>
  <si>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</si>
  <si>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</si>
  <si>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</si>
  <si>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</si>
  <si>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</si>
  <si>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</si>
  <si>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</si>
  <si>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</si>
  <si>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</si>
  <si>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</si>
  <si>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</si>
  <si>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</si>
  <si>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</si>
  <si>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</si>
  <si>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</si>
  <si>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</si>
  <si>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</si>
  <si>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</si>
  <si>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</si>
  <si>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</si>
  <si>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</si>
  <si>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</si>
  <si>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</si>
  <si>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</si>
  <si>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</si>
  <si>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</si>
  <si>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</si>
  <si>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</si>
  <si>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</si>
  <si>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</si>
  <si>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</si>
  <si>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</si>
  <si>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</si>
  <si>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</si>
  <si>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</si>
  <si>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</si>
  <si>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</si>
  <si>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</si>
  <si>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</si>
  <si>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</si>
  <si>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</si>
  <si>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</si>
  <si>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</si>
  <si>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</si>
  <si>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</si>
  <si>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</si>
  <si>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</si>
  <si>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</si>
  <si>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</si>
  <si>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</si>
  <si>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</si>
  <si>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</si>
  <si>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</si>
  <si>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</si>
  <si>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</si>
  <si>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</si>
  <si>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</si>
  <si>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</si>
  <si>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</si>
  <si>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</si>
  <si>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</si>
  <si>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</si>
  <si>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</si>
  <si>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</si>
  <si>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</si>
  <si>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</si>
  <si>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</si>
  <si>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</si>
  <si>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</si>
  <si>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</si>
  <si>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</si>
  <si>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</si>
  <si>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</si>
  <si>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</si>
  <si>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</si>
  <si>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</si>
  <si>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</si>
  <si>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</si>
  <si>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</si>
  <si>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</si>
  <si>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</si>
  <si>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</si>
  <si>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</si>
  <si>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</si>
  <si>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</si>
  <si>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</si>
  <si>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</si>
  <si>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</si>
  <si>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</si>
  <si>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</si>
  <si>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</si>
  <si>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</si>
  <si>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</si>
  <si>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</si>
  <si>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</si>
  <si>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</si>
  <si>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</si>
  <si>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</si>
  <si>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</si>
  <si>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</si>
  <si>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</si>
  <si>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</si>
  <si>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</si>
  <si>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</si>
  <si>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</si>
  <si>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</si>
  <si>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</si>
  <si>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</si>
  <si>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</si>
  <si>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</si>
  <si>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</si>
  <si>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</si>
  <si>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</si>
  <si>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</si>
  <si>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</si>
  <si>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</si>
  <si>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</si>
  <si>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</si>
  <si>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</si>
  <si>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</si>
  <si>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</si>
  <si>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</si>
  <si>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</si>
  <si>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</si>
  <si>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</si>
  <si>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</si>
  <si>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</si>
  <si>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</si>
  <si>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</si>
  <si>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</si>
  <si>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</si>
  <si>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</si>
  <si>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</si>
  <si>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</si>
  <si>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</si>
  <si>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</si>
  <si>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</si>
  <si>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</si>
  <si>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</si>
  <si>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</si>
  <si>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</si>
  <si>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</si>
  <si>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</si>
  <si>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</si>
  <si>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</si>
  <si>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</si>
  <si>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</si>
  <si>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</si>
  <si>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</si>
  <si>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</si>
  <si>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</si>
  <si>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</si>
  <si>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</si>
  <si>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</si>
  <si>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</si>
  <si>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</si>
  <si>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</si>
  <si>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</si>
  <si>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</si>
  <si>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</si>
  <si>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</si>
  <si>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</si>
  <si>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</si>
  <si>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</si>
  <si>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</si>
  <si>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</si>
  <si>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</si>
  <si>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</si>
  <si>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</si>
  <si>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</si>
  <si>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</si>
  <si>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</si>
  <si>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</si>
  <si>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</si>
  <si>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</si>
  <si>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</si>
  <si>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</si>
  <si>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</si>
  <si>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</si>
  <si>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</si>
  <si>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</si>
  <si>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</si>
  <si>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</si>
  <si>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</si>
  <si>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</si>
  <si>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</si>
  <si>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</si>
  <si>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</si>
  <si>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</si>
  <si>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</si>
  <si>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</si>
  <si>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</si>
  <si>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</si>
  <si>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</si>
  <si>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</si>
  <si>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</si>
  <si>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</si>
  <si>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</si>
  <si>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</si>
  <si>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</si>
  <si>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</si>
  <si>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</si>
  <si>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</si>
  <si>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</si>
  <si>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</si>
  <si>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</si>
  <si>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</si>
  <si>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</si>
  <si>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</si>
  <si>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</si>
  <si>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</si>
  <si>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</si>
  <si>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</si>
  <si>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</si>
  <si>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</si>
  <si>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</si>
  <si>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</si>
  <si>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</si>
  <si>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</si>
  <si>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</si>
  <si>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</si>
  <si>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</si>
  <si>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</si>
  <si>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</si>
  <si>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</si>
  <si>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</si>
  <si>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</si>
  <si>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</si>
  <si>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</si>
  <si>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</si>
  <si>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</si>
  <si>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</si>
  <si>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</si>
  <si>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</si>
  <si>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</si>
  <si>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</si>
  <si>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</si>
  <si>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</si>
  <si>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</si>
  <si>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</si>
  <si>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</si>
  <si>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</si>
  <si>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</si>
  <si>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</si>
  <si>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</si>
  <si>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</si>
  <si>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</si>
  <si>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</si>
  <si>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</si>
  <si>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</si>
  <si>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</si>
  <si>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</si>
  <si>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</si>
  <si>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</si>
  <si>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</si>
  <si>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</si>
  <si>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</si>
  <si>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</si>
  <si>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</si>
  <si>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</si>
  <si>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</si>
  <si>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</si>
  <si>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</si>
  <si>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</si>
  <si>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</si>
  <si>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</si>
  <si>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</si>
  <si>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</si>
  <si>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</si>
  <si>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</si>
  <si>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</si>
  <si>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</si>
  <si>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</si>
  <si>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</si>
  <si>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</si>
  <si>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</si>
  <si>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</si>
  <si>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</si>
  <si>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</si>
  <si>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</si>
  <si>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</si>
  <si>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</si>
  <si>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</si>
  <si>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</si>
  <si>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</si>
  <si>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</si>
  <si>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</si>
  <si>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</si>
  <si>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</si>
  <si>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</si>
  <si>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</si>
  <si>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</si>
  <si>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</si>
  <si>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</si>
  <si>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</si>
  <si>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</si>
  <si>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</si>
  <si>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</si>
  <si>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</si>
  <si>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</si>
  <si>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</si>
  <si>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</si>
  <si>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</si>
  <si>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</si>
  <si>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</si>
  <si>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</si>
  <si>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</si>
  <si>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</si>
  <si>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</si>
  <si>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</si>
  <si>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</si>
  <si>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</si>
  <si>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</si>
  <si>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</si>
  <si>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</si>
  <si>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</si>
  <si>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</si>
  <si>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</si>
  <si>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</si>
  <si>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</si>
  <si>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</si>
  <si>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</si>
  <si>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</si>
  <si>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</si>
  <si>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</si>
  <si>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</si>
  <si>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</si>
  <si>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</si>
  <si>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</si>
  <si>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</si>
  <si>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</si>
  <si>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</si>
  <si>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</si>
  <si>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</si>
  <si>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</si>
  <si>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</si>
  <si>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</si>
  <si>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</si>
  <si>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</si>
  <si>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</si>
  <si>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</si>
  <si>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</si>
  <si>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</si>
  <si>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</si>
  <si>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</si>
  <si>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</si>
  <si>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</si>
  <si>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</si>
  <si>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</si>
  <si>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</si>
  <si>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</si>
  <si>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</si>
  <si>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</si>
  <si>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</si>
  <si>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</si>
  <si>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</si>
  <si>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</si>
  <si>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</si>
  <si>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</si>
  <si>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</si>
  <si>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</si>
  <si>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</si>
  <si>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</si>
  <si>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</si>
  <si>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</si>
  <si>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</si>
  <si>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</si>
  <si>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</si>
  <si>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</si>
  <si>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</si>
  <si>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</si>
  <si>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</si>
  <si>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</si>
  <si>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</si>
  <si>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</si>
  <si>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</si>
  <si>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</si>
  <si>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</si>
  <si>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</si>
  <si>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</si>
  <si>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</si>
  <si>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</si>
  <si>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</si>
  <si>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</si>
  <si>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</si>
  <si>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</si>
  <si>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</si>
  <si>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</si>
  <si>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</si>
  <si>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</si>
  <si>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</si>
  <si>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</si>
  <si>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</si>
  <si>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</si>
  <si>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</si>
  <si>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</si>
  <si>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</si>
  <si>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</si>
  <si>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</si>
  <si>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</si>
  <si>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</si>
  <si>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</si>
  <si>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</si>
  <si>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</si>
  <si>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</si>
  <si>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</si>
  <si>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</si>
  <si>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</si>
  <si>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</si>
  <si>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</si>
  <si>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</si>
  <si>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</si>
  <si>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</si>
  <si>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</si>
  <si>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</si>
  <si>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</si>
  <si>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</si>
  <si>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</si>
  <si>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</si>
  <si>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</si>
  <si>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</si>
  <si>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</si>
  <si>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</si>
  <si>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</si>
  <si>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</si>
  <si>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</si>
  <si>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</si>
  <si>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</si>
  <si>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</si>
  <si>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</si>
  <si>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</si>
  <si>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</si>
  <si>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</si>
  <si>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</si>
  <si>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</si>
  <si>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</si>
  <si>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</si>
  <si>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</si>
  <si>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</si>
  <si>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</si>
  <si>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</si>
  <si>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</si>
  <si>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</si>
  <si>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</si>
  <si>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</si>
  <si>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</si>
  <si>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</si>
  <si>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</si>
  <si>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</si>
  <si>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</si>
  <si>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</si>
  <si>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</si>
  <si>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</si>
  <si>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</si>
  <si>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</si>
  <si>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</si>
  <si>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</si>
  <si>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</si>
  <si>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</si>
  <si>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</si>
  <si>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</si>
  <si>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</si>
  <si>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</si>
  <si>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</si>
  <si>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</si>
  <si>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</si>
  <si>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</si>
  <si>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</si>
  <si>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</si>
  <si>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</si>
  <si>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</si>
  <si>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</si>
  <si>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</si>
  <si>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</si>
  <si>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</si>
  <si>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</si>
  <si>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</si>
  <si>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</si>
  <si>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</si>
  <si>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</si>
  <si>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</si>
  <si>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</si>
  <si>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</si>
  <si>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</si>
  <si>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</si>
  <si>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</si>
  <si>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</si>
  <si>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</si>
  <si>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</si>
  <si>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</si>
  <si>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</si>
  <si>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</si>
  <si>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</si>
  <si>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</si>
  <si>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</si>
  <si>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</si>
  <si>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</si>
  <si>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</si>
  <si>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</si>
  <si>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</si>
  <si>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</si>
  <si>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</si>
  <si>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</si>
  <si>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</si>
  <si>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</si>
  <si>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</si>
  <si>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</si>
  <si>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</si>
  <si>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</si>
  <si>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</si>
  <si>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</si>
  <si>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</si>
  <si>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</si>
  <si>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</si>
  <si>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</si>
  <si>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</si>
  <si>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</si>
  <si>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</si>
  <si>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</si>
  <si>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</si>
  <si>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</si>
  <si>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</si>
  <si>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</si>
  <si>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</si>
  <si>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</si>
  <si>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</si>
  <si>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</si>
  <si>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</si>
  <si>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</si>
  <si>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</si>
  <si>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</si>
  <si>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</si>
  <si>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</si>
  <si>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</si>
  <si>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</si>
  <si>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</si>
  <si>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</si>
  <si>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</si>
  <si>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</si>
  <si>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</si>
  <si>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</si>
  <si>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</si>
  <si>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</si>
  <si>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</si>
  <si>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</si>
  <si>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</si>
  <si>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</si>
  <si>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</si>
  <si>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</si>
  <si>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</si>
  <si>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</si>
  <si>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</si>
  <si>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</si>
  <si>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</si>
  <si>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</si>
  <si>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</si>
  <si>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</si>
  <si>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</si>
  <si>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</si>
  <si>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</si>
  <si>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</si>
  <si>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</si>
  <si>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</si>
  <si>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</si>
  <si>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</si>
  <si>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</si>
  <si>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</si>
  <si>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</si>
  <si>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</si>
  <si>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</si>
  <si>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</si>
  <si>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</si>
  <si>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</si>
  <si>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</si>
  <si>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</si>
  <si>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</si>
  <si>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</si>
  <si>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</si>
  <si>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</si>
  <si>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</si>
  <si>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</si>
  <si>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</si>
  <si>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</si>
  <si>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</si>
  <si>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</si>
  <si>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</si>
  <si>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</si>
  <si>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</si>
  <si>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</si>
  <si>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</si>
  <si>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</si>
  <si>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</si>
  <si>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</si>
  <si>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</si>
  <si>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</si>
  <si>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</si>
  <si>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</si>
  <si>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</si>
  <si>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</si>
  <si>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</si>
  <si>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</si>
  <si>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</si>
  <si>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</si>
  <si>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</si>
  <si>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</si>
  <si>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</si>
  <si>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</si>
  <si>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</si>
  <si>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</si>
  <si>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</si>
  <si>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</si>
  <si>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</si>
  <si>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</si>
  <si>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</si>
  <si>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</si>
  <si>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</si>
  <si>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</si>
  <si>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</si>
  <si>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</si>
  <si>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</si>
  <si>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</si>
  <si>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</si>
  <si>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</si>
  <si>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</si>
  <si>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</si>
  <si>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</si>
  <si>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</si>
  <si>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</si>
  <si>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</si>
  <si>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</si>
  <si>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</si>
  <si>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</si>
  <si>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</si>
  <si>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</si>
  <si>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</si>
  <si>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</si>
  <si>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</si>
  <si>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</si>
  <si>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</si>
  <si>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</si>
  <si>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</si>
  <si>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</si>
  <si>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</si>
  <si>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</si>
  <si>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</si>
  <si>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</si>
  <si>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</si>
  <si>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</si>
  <si>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</si>
  <si>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</si>
  <si>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</si>
  <si>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</si>
  <si>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</si>
  <si>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</si>
  <si>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</si>
  <si>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</si>
  <si>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</si>
  <si>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</si>
  <si>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</si>
  <si>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</si>
  <si>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</si>
  <si>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</si>
  <si>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</si>
  <si>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</si>
  <si>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</si>
  <si>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</si>
  <si>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</si>
  <si>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</si>
  <si>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</si>
  <si>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</si>
  <si>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</si>
  <si>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</si>
  <si>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</si>
  <si>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</si>
  <si>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</si>
  <si>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</si>
  <si>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</si>
  <si>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</si>
  <si>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</si>
  <si>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</si>
  <si>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</si>
  <si>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</si>
  <si>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</si>
  <si>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</si>
  <si>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</si>
  <si>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</si>
  <si>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</si>
  <si>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</si>
  <si>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</si>
  <si>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</si>
  <si>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</si>
  <si>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</si>
  <si>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</si>
  <si>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</si>
  <si>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</si>
  <si>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</si>
  <si>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</si>
  <si>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</si>
  <si>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</si>
  <si>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</si>
  <si>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</si>
  <si>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</si>
  <si>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</si>
  <si>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</si>
  <si>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</si>
  <si>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</si>
  <si>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</si>
  <si>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</si>
  <si>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</si>
  <si>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</si>
  <si>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</si>
  <si>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</si>
  <si>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</si>
  <si>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</si>
  <si>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</si>
  <si>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</si>
  <si>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</si>
  <si>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</si>
  <si>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</si>
  <si>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</si>
  <si>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</si>
  <si>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</si>
  <si>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</si>
  <si>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</si>
  <si>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</si>
  <si>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</si>
  <si>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</si>
  <si>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</si>
  <si>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</si>
  <si>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</si>
  <si>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</si>
  <si>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</si>
  <si>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</si>
  <si>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</si>
  <si>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</si>
  <si>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</si>
  <si>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</si>
  <si>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</si>
  <si>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</si>
  <si>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</si>
  <si>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</si>
  <si>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</si>
  <si>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</si>
  <si>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</si>
  <si>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</si>
  <si>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</si>
  <si>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</si>
  <si>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</si>
  <si>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</si>
  <si>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</si>
  <si>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</si>
  <si>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</si>
  <si>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</si>
  <si>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</si>
  <si>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</si>
  <si>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</si>
  <si>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</si>
  <si>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</si>
  <si>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</si>
  <si>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</si>
  <si>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</si>
  <si>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</si>
  <si>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</si>
  <si>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</si>
  <si>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</si>
  <si>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</si>
  <si>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</si>
  <si>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</si>
  <si>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</si>
  <si>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</si>
  <si>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</si>
  <si>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</si>
  <si>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</si>
  <si>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</si>
  <si>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</si>
  <si>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</si>
  <si>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</si>
  <si>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</si>
  <si>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</si>
  <si>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</si>
  <si>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</si>
  <si>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</si>
  <si>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</si>
  <si>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</si>
  <si>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</si>
  <si>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</si>
  <si>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</si>
  <si>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</si>
  <si>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</si>
  <si>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</si>
  <si>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</si>
  <si>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</si>
  <si>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</si>
  <si>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</si>
  <si>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</si>
  <si>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</si>
  <si>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</si>
  <si>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</si>
  <si>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</si>
  <si>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</si>
  <si>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</si>
  <si>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</si>
  <si>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</si>
  <si>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</si>
  <si>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</si>
  <si>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</si>
  <si>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</si>
  <si>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</si>
  <si>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</si>
  <si>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</si>
  <si>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</si>
  <si>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</si>
  <si>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</si>
  <si>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</si>
  <si>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</si>
  <si>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</si>
  <si>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</si>
  <si>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</si>
  <si>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</si>
  <si>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</si>
  <si>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</si>
  <si>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</si>
  <si>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</si>
  <si>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</si>
  <si>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</si>
  <si>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</si>
  <si>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</si>
  <si>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</si>
  <si>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</si>
  <si>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</si>
  <si>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</si>
  <si>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</si>
  <si>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</si>
  <si>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</si>
  <si>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</si>
  <si>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</si>
  <si>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</si>
  <si>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</si>
  <si>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</si>
  <si>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</si>
  <si>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</si>
  <si>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</si>
  <si>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</si>
  <si>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</si>
  <si>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</si>
  <si>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</si>
  <si>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</si>
  <si>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</si>
  <si>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</si>
  <si>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</si>
  <si>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</si>
  <si>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</si>
  <si>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</si>
  <si>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</si>
  <si>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</si>
  <si>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</si>
  <si>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</si>
  <si>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</si>
  <si>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</si>
  <si>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</si>
  <si>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</si>
  <si>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</si>
  <si>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</si>
  <si>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</si>
  <si>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</si>
  <si>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</si>
  <si>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</si>
  <si>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</si>
  <si>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</si>
  <si>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</si>
  <si>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</si>
  <si>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</si>
  <si>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</si>
  <si>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</si>
  <si>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</si>
  <si>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</si>
  <si>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</si>
  <si>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</si>
  <si>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</si>
  <si>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</si>
  <si>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</si>
  <si>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</si>
  <si>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</si>
  <si>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</si>
  <si>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</si>
  <si>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</si>
  <si>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</si>
  <si>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</si>
  <si>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</si>
  <si>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</si>
  <si>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</si>
  <si>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</si>
  <si>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</si>
  <si>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</si>
  <si>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</si>
  <si>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</si>
  <si>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</si>
  <si>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</si>
  <si>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</si>
  <si>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</si>
  <si>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</si>
  <si>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</si>
  <si>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</si>
  <si>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</si>
  <si>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</si>
  <si>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</si>
  <si>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</si>
  <si>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</si>
  <si>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</si>
  <si>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</si>
  <si>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</si>
  <si>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</si>
  <si>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</si>
  <si>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</si>
  <si>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</si>
  <si>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</si>
  <si>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</si>
  <si>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</si>
  <si>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</si>
  <si>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</si>
  <si>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</si>
  <si>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</si>
  <si>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</si>
  <si>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</si>
  <si>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</si>
  <si>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</si>
  <si>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</si>
  <si>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</si>
  <si>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</si>
  <si>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</si>
  <si>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</si>
  <si>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</si>
  <si>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</si>
  <si>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</si>
  <si>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</si>
  <si>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</si>
  <si>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</si>
  <si>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</si>
  <si>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</si>
  <si>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</si>
  <si>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</si>
  <si>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</si>
  <si>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</si>
  <si>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</si>
  <si>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</si>
  <si>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</si>
  <si>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</si>
  <si>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</si>
  <si>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</si>
  <si>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</si>
  <si>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</si>
  <si>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</si>
  <si>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</si>
  <si>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</si>
  <si>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</si>
  <si>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</si>
  <si>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</si>
  <si>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</si>
  <si>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</si>
  <si>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</si>
  <si>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</si>
  <si>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</si>
  <si>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</si>
  <si>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</si>
  <si>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</si>
  <si>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</si>
  <si>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</si>
  <si>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</si>
  <si>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</si>
  <si>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</si>
  <si>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</si>
  <si>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</si>
  <si>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</si>
  <si>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</si>
  <si>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</si>
  <si>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</si>
  <si>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</si>
  <si>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</si>
  <si>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</si>
  <si>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</si>
  <si>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</si>
  <si>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</si>
  <si>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</si>
  <si>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</si>
  <si>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</si>
  <si>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</si>
  <si>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</si>
  <si>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</si>
  <si>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</si>
  <si>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</si>
  <si>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</si>
  <si>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</si>
  <si>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</si>
  <si>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</si>
  <si>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</si>
  <si>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</si>
  <si>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</si>
  <si>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</si>
  <si>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</si>
  <si>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</si>
  <si>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</si>
  <si>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</si>
  <si>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</si>
  <si>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</si>
  <si>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</si>
  <si>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</si>
  <si>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</si>
  <si>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</si>
  <si>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</si>
  <si>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</si>
  <si>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</si>
  <si>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</si>
  <si>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</si>
  <si>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</si>
  <si>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</si>
  <si>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</si>
  <si>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</si>
  <si>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</si>
  <si>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</si>
  <si>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</si>
  <si>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</si>
  <si>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</si>
  <si>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</si>
  <si>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</si>
  <si>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</si>
  <si>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</si>
  <si>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</si>
  <si>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</si>
  <si>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</si>
  <si>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</si>
  <si>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</si>
  <si>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</si>
  <si>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</si>
  <si>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</si>
  <si>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</si>
  <si>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</si>
  <si>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</si>
  <si>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</si>
  <si>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</si>
  <si>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</si>
  <si>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</si>
  <si>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</si>
  <si>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</si>
  <si>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</si>
  <si>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</si>
  <si>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</si>
  <si>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</si>
  <si>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</si>
  <si>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</si>
  <si>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</si>
  <si>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</si>
  <si>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</si>
  <si>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</si>
  <si>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</si>
  <si>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</si>
  <si>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</si>
  <si>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</si>
  <si>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</si>
  <si>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</si>
  <si>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</si>
  <si>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</si>
  <si>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</si>
  <si>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</si>
  <si>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</si>
  <si>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</si>
  <si>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</si>
  <si>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</si>
  <si>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</si>
  <si>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</si>
  <si>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</si>
  <si>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</si>
  <si>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</si>
  <si>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</si>
  <si>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</si>
  <si>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</si>
  <si>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</si>
  <si>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</si>
  <si>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</si>
  <si>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</si>
  <si>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</si>
  <si>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</si>
  <si>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</si>
  <si>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</si>
  <si>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</si>
  <si>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</si>
  <si>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</si>
  <si>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</si>
  <si>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</si>
  <si>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</si>
  <si>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</si>
  <si>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</si>
  <si>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</si>
  <si>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</si>
  <si>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</si>
  <si>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</si>
  <si>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</si>
  <si>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</si>
  <si>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</si>
  <si>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</si>
  <si>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</si>
  <si>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</si>
  <si>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</si>
  <si>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</si>
  <si>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</si>
  <si>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</si>
  <si>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</si>
  <si>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</si>
  <si>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</si>
  <si>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</si>
  <si>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</si>
  <si>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</si>
  <si>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</si>
  <si>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</si>
  <si>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</si>
  <si>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</si>
  <si>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</si>
  <si>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</si>
  <si>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</si>
  <si>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</si>
  <si>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</si>
  <si>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</si>
  <si>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</si>
  <si>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</si>
  <si>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</si>
  <si>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</si>
  <si>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</si>
  <si>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</si>
  <si>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</si>
  <si>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</si>
  <si>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</si>
  <si>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</si>
  <si>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</si>
  <si>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</si>
  <si>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</si>
  <si>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</si>
  <si>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</si>
  <si>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</si>
  <si>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</si>
  <si>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</si>
  <si>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</si>
  <si>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</si>
  <si>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</si>
  <si>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</si>
  <si>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</si>
  <si>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</si>
  <si>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</si>
  <si>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</si>
  <si>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</si>
  <si>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</si>
  <si>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</si>
  <si>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</si>
  <si>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</si>
  <si>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</si>
  <si>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</si>
  <si>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</si>
  <si>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</si>
  <si>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</si>
  <si>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</si>
  <si>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</si>
  <si>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</si>
  <si>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</si>
  <si>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</si>
  <si>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</si>
  <si>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</si>
  <si>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</si>
  <si>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</si>
  <si>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</si>
  <si>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</si>
  <si>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</si>
  <si>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</si>
  <si>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</si>
  <si>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</si>
  <si>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</si>
  <si>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</si>
  <si>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</si>
  <si>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</si>
  <si>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</si>
  <si>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</si>
  <si>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</si>
  <si>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</si>
  <si>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</si>
  <si>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</si>
  <si>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</si>
  <si>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</si>
  <si>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</si>
  <si>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</si>
  <si>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</si>
  <si>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</si>
  <si>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</si>
  <si>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</si>
  <si>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</si>
  <si>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</si>
  <si>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</si>
  <si>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</si>
  <si>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</si>
  <si>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</si>
  <si>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</si>
  <si>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</si>
  <si>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</si>
  <si>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</si>
  <si>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</si>
  <si>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</si>
  <si>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</si>
  <si>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</si>
  <si>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</si>
  <si>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</si>
  <si>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</si>
  <si>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</si>
  <si>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</si>
  <si>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</si>
  <si>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</si>
  <si>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</si>
  <si>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</si>
  <si>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</si>
  <si>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</si>
  <si>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</si>
  <si>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</si>
  <si>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</si>
  <si>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</si>
  <si>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</si>
  <si>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</si>
  <si>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</si>
  <si>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</si>
  <si>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</si>
  <si>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</si>
  <si>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</si>
  <si>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</si>
  <si>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</si>
  <si>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</si>
  <si>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</si>
  <si>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</si>
  <si>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</si>
  <si>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</si>
  <si>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</si>
  <si>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</si>
  <si>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</si>
  <si>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</si>
  <si>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</si>
  <si>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</si>
  <si>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</si>
  <si>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</si>
  <si>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</si>
  <si>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</si>
  <si>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</si>
  <si>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</si>
  <si>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</si>
  <si>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</si>
  <si>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</si>
  <si>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</si>
  <si>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</si>
  <si>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</si>
  <si>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</si>
  <si>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</si>
  <si>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</si>
  <si>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</si>
  <si>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</si>
  <si>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</si>
  <si>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</si>
  <si>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</si>
  <si>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</si>
  <si>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</si>
  <si>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</si>
  <si>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</si>
  <si>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</si>
  <si>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</si>
  <si>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</si>
  <si>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</si>
  <si>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</si>
  <si>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</si>
  <si>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</si>
  <si>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</si>
  <si>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</si>
  <si>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</si>
  <si>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</si>
  <si>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</si>
  <si>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</si>
  <si>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</si>
  <si>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</si>
  <si>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</si>
  <si>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</si>
  <si>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</si>
  <si>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</si>
  <si>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</si>
  <si>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</si>
  <si>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</si>
  <si>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</si>
  <si>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</si>
  <si>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</si>
  <si>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</si>
  <si>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</si>
  <si>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</si>
  <si>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</si>
  <si>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</si>
  <si>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</si>
  <si>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</si>
  <si>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</si>
  <si>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</si>
  <si>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</si>
  <si>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</si>
  <si>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</si>
  <si>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</si>
  <si>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</si>
  <si>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</si>
  <si>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</si>
  <si>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</si>
  <si>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</si>
  <si>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</si>
  <si>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</si>
  <si>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</si>
  <si>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</si>
  <si>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</si>
  <si>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</si>
  <si>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</si>
  <si>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</si>
  <si>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</si>
  <si>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</si>
  <si>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</si>
  <si>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</si>
  <si>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</si>
  <si>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</si>
  <si>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</si>
  <si>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</si>
  <si>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</si>
  <si>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</si>
  <si>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</si>
  <si>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</si>
  <si>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</si>
  <si>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</si>
  <si>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</si>
  <si>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</si>
  <si>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</si>
  <si>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</si>
  <si>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</si>
  <si>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</si>
  <si>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</si>
  <si>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</si>
  <si>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</si>
  <si>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</si>
  <si>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</si>
  <si>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</si>
  <si>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</si>
  <si>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</si>
  <si>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</si>
  <si>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</si>
  <si>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</si>
  <si>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</si>
  <si>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</si>
  <si>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</si>
  <si>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</si>
  <si>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</si>
  <si>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</si>
  <si>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</si>
  <si>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</si>
  <si>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</si>
  <si>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</si>
  <si>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</si>
  <si>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</si>
  <si>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</si>
  <si>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</si>
  <si>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</si>
  <si>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</si>
  <si>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</si>
  <si>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</si>
  <si>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</si>
  <si>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</si>
  <si>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</si>
  <si>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</si>
  <si>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</si>
  <si>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</si>
  <si>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</si>
  <si>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</si>
  <si>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</si>
  <si>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</si>
  <si>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</si>
  <si>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</si>
  <si>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</si>
  <si>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</si>
  <si>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</si>
  <si>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</si>
  <si>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</si>
  <si>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</si>
  <si>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</si>
  <si>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</si>
  <si>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</si>
  <si>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</si>
  <si>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</si>
  <si>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</si>
  <si>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</si>
  <si>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</si>
  <si>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</si>
  <si>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</si>
  <si>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</si>
  <si>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</si>
  <si>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</si>
  <si>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</si>
  <si>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</si>
  <si>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</si>
  <si>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</si>
  <si>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</si>
  <si>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</si>
  <si>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</si>
  <si>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</si>
  <si>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</si>
  <si>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</si>
  <si>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</si>
  <si>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</si>
  <si>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</si>
  <si>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</si>
  <si>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</si>
  <si>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</si>
  <si>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</si>
  <si>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</si>
  <si>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</si>
  <si>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</si>
  <si>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</si>
  <si>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</si>
  <si>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</si>
  <si>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</si>
  <si>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</si>
  <si>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</si>
  <si>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</si>
  <si>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</si>
  <si>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</si>
  <si>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</si>
  <si>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</si>
  <si>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</si>
  <si>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</si>
  <si>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</si>
  <si>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</si>
  <si>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</si>
  <si>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</si>
  <si>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</si>
  <si>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</si>
  <si>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</si>
  <si>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</si>
  <si>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</si>
  <si>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</si>
  <si>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</si>
  <si>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</si>
  <si>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</si>
  <si>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</si>
  <si>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</si>
  <si>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</si>
  <si>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</si>
  <si>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</si>
  <si>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</si>
  <si>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</si>
  <si>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</si>
  <si>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</si>
  <si>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</si>
  <si>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</si>
  <si>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</si>
  <si>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</si>
  <si>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</si>
  <si>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</si>
  <si>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</si>
  <si>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</si>
  <si>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</si>
  <si>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</si>
  <si>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</si>
  <si>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</si>
  <si>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</si>
  <si>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</si>
  <si>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</si>
  <si>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</si>
  <si>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</si>
  <si>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</si>
  <si>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</si>
  <si>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</si>
  <si>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</si>
  <si>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</si>
  <si>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</si>
  <si>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</si>
  <si>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</si>
  <si>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</si>
  <si>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</si>
  <si>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</si>
  <si>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</si>
  <si>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</si>
  <si>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</si>
  <si>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</si>
  <si>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</si>
  <si>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</si>
  <si>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</si>
  <si>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</si>
  <si>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</si>
  <si>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</si>
  <si>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</si>
  <si>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</si>
  <si>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</si>
  <si>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</si>
  <si>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</si>
  <si>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</si>
  <si>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</si>
  <si>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</si>
  <si>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</si>
  <si>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</si>
  <si>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</si>
  <si>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</si>
  <si>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</si>
  <si>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</si>
  <si>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</si>
  <si>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</si>
  <si>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</si>
  <si>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</si>
  <si>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</si>
  <si>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</si>
  <si>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</si>
  <si>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</si>
  <si>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</si>
  <si>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</si>
  <si>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</si>
  <si>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</si>
  <si>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</si>
  <si>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</si>
  <si>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</si>
  <si>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</si>
  <si>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</si>
  <si>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</si>
  <si>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</si>
  <si>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</si>
  <si>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</si>
  <si>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</si>
  <si>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</si>
  <si>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</si>
  <si>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</si>
  <si>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</si>
  <si>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</si>
  <si>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</si>
  <si>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</si>
  <si>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</si>
  <si>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</si>
  <si>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</si>
  <si>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</si>
  <si>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</si>
  <si>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</si>
  <si>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</si>
  <si>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</si>
  <si>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</si>
  <si>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</si>
  <si>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</si>
  <si>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</si>
  <si>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</si>
  <si>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</si>
  <si>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</si>
  <si>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</si>
  <si>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</si>
  <si>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</si>
  <si>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</si>
  <si>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</si>
  <si>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</si>
  <si>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</si>
  <si>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</si>
  <si>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</si>
  <si>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</si>
  <si>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</si>
  <si>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</si>
  <si>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</si>
  <si>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</si>
  <si>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</si>
  <si>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</si>
  <si>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</si>
  <si>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</si>
  <si>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</si>
  <si>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</si>
  <si>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</si>
  <si>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</si>
  <si>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</si>
  <si>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</si>
  <si>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</si>
  <si>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</si>
  <si>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</si>
  <si>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</si>
  <si>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</si>
  <si>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</si>
  <si>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</si>
  <si>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</si>
  <si>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</si>
  <si>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</si>
  <si>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</si>
  <si>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</si>
  <si>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</si>
  <si>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</si>
  <si>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</si>
  <si>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</si>
  <si>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</si>
  <si>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</si>
  <si>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</si>
  <si>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</si>
  <si>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</si>
  <si>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</si>
  <si>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</si>
  <si>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</si>
  <si>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</si>
  <si>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</si>
  <si>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</si>
  <si>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</si>
  <si>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</si>
  <si>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</si>
  <si>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</si>
  <si>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</si>
  <si>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</si>
  <si>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</si>
  <si>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</si>
  <si>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</si>
  <si>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</si>
  <si>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</si>
  <si>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</si>
  <si>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</si>
  <si>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</si>
  <si>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</si>
  <si>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</si>
  <si>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</si>
  <si>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</si>
  <si>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</si>
  <si>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</si>
  <si>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</si>
  <si>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</si>
  <si>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</si>
  <si>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</si>
  <si>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</si>
  <si>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</si>
  <si>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</si>
  <si>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</si>
  <si>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</si>
  <si>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</si>
  <si>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</si>
  <si>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</si>
  <si>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</si>
  <si>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</si>
  <si>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</si>
  <si>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</si>
  <si>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</si>
  <si>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</si>
  <si>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</si>
  <si>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</si>
  <si>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</si>
  <si>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</si>
  <si>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</si>
  <si>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</si>
  <si>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</si>
  <si>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</si>
  <si>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</si>
  <si>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</si>
  <si>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</si>
  <si>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</si>
  <si>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</si>
  <si>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</si>
  <si>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</si>
  <si>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</si>
  <si>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</si>
  <si>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</si>
  <si>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</si>
  <si>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</si>
  <si>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</si>
  <si>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</si>
  <si>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</si>
  <si>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</si>
  <si>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</si>
  <si>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</si>
  <si>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</si>
  <si>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</si>
  <si>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</si>
  <si>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</si>
  <si>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</si>
  <si>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</si>
  <si>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</si>
  <si>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</si>
  <si>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</si>
  <si>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</si>
  <si>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</si>
  <si>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</si>
  <si>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</si>
  <si>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</si>
  <si>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</si>
  <si>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</si>
  <si>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</si>
  <si>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</si>
  <si>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</si>
  <si>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</si>
  <si>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</si>
  <si>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</si>
  <si>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</si>
  <si>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</si>
  <si>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</si>
  <si>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</si>
  <si>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</si>
  <si>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</si>
  <si>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</si>
  <si>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</si>
  <si>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</si>
  <si>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</si>
  <si>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</si>
  <si>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</si>
  <si>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</si>
  <si>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</si>
  <si>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</si>
  <si>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</si>
  <si>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</si>
  <si>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</si>
  <si>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</si>
  <si>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</si>
  <si>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</si>
  <si>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</si>
  <si>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</si>
  <si>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</si>
  <si>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</si>
  <si>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</si>
  <si>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</si>
  <si>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</si>
  <si>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</si>
  <si>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</si>
  <si>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</si>
  <si>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</si>
  <si>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</si>
  <si>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</si>
  <si>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</si>
  <si>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</si>
  <si>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</si>
  <si>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</si>
  <si>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</si>
  <si>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</si>
  <si>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</si>
  <si>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</si>
  <si>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</si>
  <si>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</si>
  <si>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</si>
  <si>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</si>
  <si>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</si>
  <si>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</si>
  <si>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</si>
  <si>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</si>
  <si>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</si>
  <si>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</si>
  <si>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</si>
  <si>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</si>
  <si>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</si>
  <si>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</si>
  <si>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</si>
  <si>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</si>
  <si>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</si>
  <si>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</si>
  <si>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</si>
  <si>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</si>
  <si>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</si>
  <si>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</si>
  <si>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</si>
  <si>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</si>
  <si>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</si>
  <si>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</si>
  <si>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</si>
  <si>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</si>
  <si>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</si>
  <si>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</si>
  <si>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</si>
  <si>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</si>
  <si>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</si>
  <si>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</si>
  <si>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</si>
  <si>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</si>
  <si>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</si>
  <si>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</si>
  <si>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</si>
  <si>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</si>
  <si>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</si>
  <si>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</si>
  <si>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</si>
  <si>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</si>
  <si>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</si>
  <si>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</si>
  <si>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</si>
  <si>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</si>
  <si>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</si>
  <si>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</si>
  <si>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</si>
  <si>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</si>
  <si>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</si>
  <si>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</si>
  <si>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</si>
  <si>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</si>
  <si>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</si>
  <si>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</si>
  <si>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</si>
  <si>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</si>
  <si>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</si>
  <si>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</si>
  <si>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</si>
  <si>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</si>
  <si>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</si>
  <si>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</si>
  <si>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</si>
  <si>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</si>
  <si>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</si>
  <si>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</si>
  <si>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</si>
  <si>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</si>
  <si>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</si>
  <si>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</si>
  <si>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</si>
  <si>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</si>
  <si>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</si>
  <si>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</si>
  <si>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</si>
  <si>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</si>
  <si>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</si>
  <si>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</si>
  <si>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</si>
  <si>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</si>
  <si>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</si>
  <si>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</si>
  <si>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</si>
  <si>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</si>
  <si>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</si>
  <si>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</si>
  <si>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</si>
  <si>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</si>
  <si>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</si>
  <si>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</si>
  <si>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</si>
  <si>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</si>
  <si>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</si>
  <si>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</si>
  <si>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</si>
  <si>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</si>
  <si>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</si>
  <si>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</si>
  <si>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</si>
  <si>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</si>
  <si>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</si>
  <si>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</si>
  <si>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</si>
  <si>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</si>
  <si>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</si>
  <si>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</si>
  <si>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</si>
  <si>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</si>
  <si>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</si>
  <si>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</si>
  <si>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</si>
  <si>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</si>
  <si>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</si>
  <si>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</si>
  <si>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</si>
  <si>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</si>
  <si>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</si>
  <si>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</si>
  <si>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</si>
  <si>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</si>
  <si>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</si>
  <si>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</si>
  <si>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</si>
  <si>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</si>
  <si>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</si>
  <si>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</si>
  <si>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</si>
  <si>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</si>
  <si>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</si>
  <si>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</si>
  <si>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</si>
  <si>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</si>
  <si>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</si>
  <si>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</si>
  <si>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</si>
  <si>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</si>
  <si>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</si>
  <si>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</si>
  <si>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</si>
  <si>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</si>
  <si>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</si>
  <si>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</si>
  <si>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</si>
  <si>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</si>
  <si>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</si>
  <si>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</si>
  <si>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</si>
  <si>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</si>
  <si>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</si>
  <si>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</si>
  <si>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</si>
  <si>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</si>
  <si>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</si>
  <si>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</si>
  <si>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</si>
  <si>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</si>
  <si>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</si>
  <si>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</si>
  <si>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</si>
  <si>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</si>
  <si>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</si>
  <si>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</si>
  <si>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</si>
  <si>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</si>
  <si>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</si>
  <si>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</si>
  <si>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</si>
  <si>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</si>
  <si>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</si>
  <si>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</si>
  <si>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</si>
  <si>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</si>
  <si>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</si>
  <si>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</si>
  <si>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</si>
  <si>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</si>
  <si>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</si>
  <si>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</si>
  <si>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</si>
  <si>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</si>
  <si>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</si>
  <si>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</si>
  <si>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</si>
  <si>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</si>
  <si>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</si>
  <si>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</si>
  <si>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</si>
  <si>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</si>
  <si>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</si>
  <si>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</si>
  <si>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</si>
  <si>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</si>
  <si>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</si>
  <si>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</si>
  <si>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</si>
  <si>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</si>
  <si>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</si>
  <si>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</si>
  <si>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</si>
  <si>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</si>
  <si>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</si>
  <si>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</si>
  <si>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</si>
  <si>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</si>
  <si>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</si>
  <si>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</si>
  <si>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</si>
  <si>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</si>
  <si>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</si>
  <si>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</si>
  <si>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</si>
  <si>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</si>
  <si>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</si>
  <si>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</si>
  <si>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</si>
  <si>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</si>
  <si>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</si>
  <si>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</si>
  <si>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</si>
  <si>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</si>
  <si>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</si>
  <si>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</si>
  <si>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</si>
  <si>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</si>
  <si>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</si>
  <si>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</si>
  <si>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</si>
  <si>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</si>
  <si>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</si>
  <si>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</si>
  <si>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</si>
  <si>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</si>
  <si>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</si>
  <si>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</si>
  <si>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</si>
  <si>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</si>
  <si>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</si>
  <si>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</si>
  <si>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</si>
  <si>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</si>
  <si>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</si>
  <si>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</si>
  <si>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</si>
  <si>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</si>
  <si>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</si>
  <si>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</si>
  <si>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</si>
  <si>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</si>
  <si>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</si>
  <si>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</si>
  <si>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</si>
  <si>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</si>
  <si>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</si>
  <si>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</si>
  <si>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</si>
  <si>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</si>
  <si>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</si>
  <si>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</si>
  <si>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</si>
  <si>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</si>
  <si>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</si>
  <si>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</si>
  <si>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</si>
  <si>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</si>
  <si>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</si>
  <si>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</si>
  <si>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</si>
  <si>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</si>
  <si>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</si>
  <si>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</si>
  <si>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</si>
  <si>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</si>
  <si>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</si>
  <si>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</si>
  <si>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</si>
  <si>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</si>
  <si>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</si>
  <si>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</si>
  <si>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</si>
  <si>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</si>
  <si>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</si>
  <si>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</si>
  <si>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</si>
  <si>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</si>
  <si>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</si>
  <si>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</si>
  <si>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</si>
  <si>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</si>
  <si>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</si>
  <si>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</si>
  <si>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</si>
  <si>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</si>
  <si>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</si>
  <si>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</si>
  <si>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</si>
  <si>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</si>
  <si>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</si>
  <si>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</si>
  <si>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</si>
  <si>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</si>
  <si>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</si>
  <si>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</si>
  <si>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</si>
  <si>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</si>
  <si>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</si>
  <si>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</si>
  <si>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</si>
  <si>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</si>
  <si>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</si>
  <si>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</si>
  <si>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</si>
  <si>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</si>
  <si>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</si>
  <si>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</si>
  <si>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</si>
  <si>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</si>
  <si>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</si>
  <si>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</si>
  <si>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</si>
  <si>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</si>
  <si>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</si>
  <si>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</si>
  <si>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</si>
  <si>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</si>
  <si>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</si>
  <si>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</si>
  <si>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</si>
  <si>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</si>
  <si>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</si>
  <si>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</si>
  <si>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</si>
  <si>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</si>
  <si>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</si>
  <si>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</si>
  <si>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</si>
  <si>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</si>
  <si>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</si>
  <si>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</si>
  <si>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</si>
  <si>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</si>
  <si>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</si>
  <si>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</si>
  <si>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</si>
  <si>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</si>
  <si>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</si>
  <si>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</si>
  <si>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</si>
  <si>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</si>
  <si>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</si>
  <si>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</si>
  <si>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</si>
  <si>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</si>
  <si>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</si>
  <si>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</si>
  <si>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</si>
  <si>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</si>
  <si>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</si>
  <si>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</si>
  <si>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</si>
  <si>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</si>
  <si>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</si>
  <si>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</si>
  <si>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</si>
  <si>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</si>
  <si>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</si>
  <si>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</si>
  <si>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</si>
  <si>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</si>
  <si>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</si>
  <si>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</si>
  <si>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</si>
  <si>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</si>
  <si>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</si>
  <si>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</si>
  <si>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</si>
  <si>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</si>
  <si>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</si>
  <si>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</si>
  <si>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</si>
  <si>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</si>
  <si>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</si>
  <si>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</si>
  <si>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</si>
  <si>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</si>
  <si>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</si>
  <si>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</si>
  <si>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</si>
  <si>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</si>
  <si>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</si>
  <si>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</si>
  <si>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</si>
  <si>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</si>
  <si>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</si>
  <si>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</si>
  <si>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</si>
  <si>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</si>
  <si>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</si>
  <si>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</si>
  <si>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</si>
  <si>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</si>
  <si>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</si>
  <si>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</si>
  <si>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</si>
  <si>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</si>
  <si>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</si>
  <si>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</si>
  <si>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</si>
  <si>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</si>
  <si>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</si>
  <si>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</si>
  <si>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</si>
  <si>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</si>
  <si>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</si>
  <si>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</si>
  <si>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</si>
  <si>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</si>
  <si>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</si>
  <si>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</si>
  <si>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</si>
  <si>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</si>
  <si>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</si>
  <si>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</si>
  <si>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</si>
  <si>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</si>
  <si>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</si>
  <si>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</si>
  <si>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</si>
  <si>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</si>
  <si>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</si>
  <si>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</si>
  <si>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</si>
  <si>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</si>
  <si>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</si>
  <si>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</si>
  <si>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</si>
  <si>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</si>
  <si>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</si>
  <si>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</si>
  <si>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</si>
  <si>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</si>
  <si>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</si>
  <si>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</si>
  <si>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</si>
  <si>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</si>
  <si>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</si>
  <si>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</si>
  <si>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</si>
  <si>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</si>
  <si>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</si>
  <si>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</si>
  <si>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</si>
  <si>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</si>
  <si>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</si>
  <si>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</si>
  <si>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</si>
  <si>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</si>
  <si>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</si>
  <si>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</si>
  <si>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</si>
  <si>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</si>
  <si>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</si>
  <si>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</si>
  <si>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</si>
  <si>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</si>
  <si>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</si>
  <si>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</si>
  <si>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</si>
  <si>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</si>
  <si>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</si>
  <si>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</si>
  <si>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</si>
  <si>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</si>
  <si>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</si>
  <si>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</si>
  <si>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</si>
  <si>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</si>
  <si>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</si>
  <si>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</si>
  <si>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</si>
  <si>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</si>
  <si>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</si>
  <si>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</si>
  <si>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</si>
  <si>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</si>
  <si>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</si>
  <si>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</si>
  <si>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</si>
  <si>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</si>
  <si>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</si>
  <si>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</si>
  <si>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</si>
  <si>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</si>
  <si>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</si>
  <si>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</si>
  <si>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</si>
  <si>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</si>
  <si>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</si>
  <si>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</si>
  <si>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</si>
  <si>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</si>
  <si>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</si>
  <si>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</si>
  <si>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</si>
  <si>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</si>
  <si>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</si>
  <si>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</si>
  <si>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</si>
  <si>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</si>
  <si>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</si>
  <si>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</si>
  <si>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</si>
  <si>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</si>
  <si>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</si>
  <si>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</si>
  <si>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</si>
  <si>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</si>
  <si>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</si>
  <si>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</si>
  <si>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</si>
  <si>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</si>
  <si>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</si>
  <si>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</si>
  <si>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</si>
  <si>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</si>
  <si>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</si>
  <si>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</si>
  <si>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</si>
  <si>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</si>
  <si>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</si>
  <si>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</si>
  <si>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</si>
  <si>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</si>
  <si>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</si>
  <si>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</si>
  <si>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</si>
  <si>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</si>
  <si>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</si>
  <si>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</si>
  <si>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</si>
  <si>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</si>
  <si>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</si>
  <si>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</si>
  <si>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</si>
  <si>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</si>
  <si>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</si>
  <si>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</si>
  <si>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</si>
  <si>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</si>
  <si>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</si>
  <si>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</si>
  <si>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</si>
  <si>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</si>
  <si>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</si>
  <si>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</si>
  <si>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</si>
  <si>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</si>
  <si>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</si>
  <si>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</si>
  <si>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</si>
  <si>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</si>
  <si>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</si>
  <si>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</si>
  <si>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</si>
  <si>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</si>
  <si>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</si>
  <si>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</si>
  <si>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</si>
  <si>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</si>
  <si>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</si>
  <si>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</si>
  <si>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</si>
  <si>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</si>
  <si>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</si>
  <si>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</si>
  <si>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</si>
  <si>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</si>
  <si>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</si>
  <si>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</si>
  <si>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</si>
  <si>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</si>
  <si>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</si>
  <si>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</si>
  <si>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</si>
  <si>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</si>
  <si>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</si>
  <si>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</si>
  <si>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</si>
  <si>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</si>
  <si>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</si>
  <si>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</si>
  <si>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</si>
  <si>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</si>
  <si>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</si>
  <si>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</si>
  <si>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</si>
  <si>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</si>
  <si>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</si>
  <si>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</si>
  <si>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</si>
  <si>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</si>
  <si>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</si>
  <si>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</si>
  <si>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</si>
  <si>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</si>
  <si>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</si>
  <si>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</si>
  <si>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</si>
  <si>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</si>
  <si>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</si>
  <si>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</si>
  <si>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</si>
  <si>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</si>
  <si>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</si>
  <si>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</si>
  <si>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</si>
  <si>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</si>
  <si>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</si>
  <si>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</si>
  <si>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</si>
  <si>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</si>
  <si>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</si>
  <si>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</si>
  <si>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</si>
  <si>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</si>
  <si>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</si>
  <si>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</si>
  <si>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</si>
  <si>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</si>
  <si>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</si>
  <si>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</si>
  <si>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</si>
  <si>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</si>
  <si>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</si>
  <si>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</si>
  <si>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</si>
  <si>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</si>
  <si>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</si>
  <si>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</si>
  <si>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</si>
  <si>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</si>
  <si>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</si>
  <si>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</si>
  <si>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</si>
  <si>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</si>
  <si>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</si>
  <si>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</si>
  <si>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</si>
  <si>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</si>
  <si>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</si>
  <si>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</si>
  <si>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</si>
  <si>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</si>
  <si>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</si>
  <si>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</si>
  <si>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</si>
  <si>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</si>
  <si>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</si>
  <si>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</si>
  <si>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</si>
  <si>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</si>
  <si>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</si>
  <si>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</si>
  <si>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</si>
  <si>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</si>
  <si>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</si>
  <si>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</si>
  <si>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</si>
  <si>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</si>
  <si>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</si>
  <si>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</si>
  <si>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</si>
  <si>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</si>
  <si>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</si>
  <si>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</si>
  <si>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</si>
  <si>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</si>
  <si>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</si>
  <si>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</si>
  <si>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</si>
  <si>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</si>
  <si>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</si>
  <si>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</si>
  <si>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</si>
  <si>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</si>
  <si>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</si>
  <si>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</si>
  <si>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</si>
  <si>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</si>
  <si>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</si>
  <si>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</si>
  <si>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</si>
  <si>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</si>
  <si>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</si>
  <si>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</si>
  <si>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</si>
  <si>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</si>
  <si>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</si>
  <si>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</si>
  <si>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</si>
  <si>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</si>
  <si>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</si>
  <si>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</si>
  <si>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</si>
  <si>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</si>
  <si>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</si>
  <si>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</si>
  <si>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</si>
  <si>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</si>
  <si>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</si>
  <si>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</si>
  <si>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</si>
  <si>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</si>
  <si>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</si>
  <si>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</si>
  <si>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</si>
  <si>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</si>
  <si>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</si>
  <si>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</si>
  <si>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</si>
  <si>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</si>
  <si>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</si>
  <si>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</si>
  <si>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</si>
  <si>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</si>
  <si>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</si>
  <si>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</si>
  <si>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</si>
  <si>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</si>
  <si>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</si>
  <si>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</si>
  <si>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</si>
  <si>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</si>
  <si>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</si>
  <si>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</si>
  <si>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</si>
  <si>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</si>
  <si>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</si>
  <si>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</si>
  <si>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</si>
  <si>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</si>
  <si>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</si>
  <si>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</si>
  <si>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</si>
  <si>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</si>
  <si>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</si>
  <si>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</si>
  <si>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</si>
  <si>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</si>
  <si>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</si>
  <si>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</si>
  <si>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</si>
  <si>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</si>
  <si>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</si>
  <si>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</si>
  <si>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</si>
  <si>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</si>
  <si>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</si>
  <si>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</si>
  <si>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</si>
  <si>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</si>
  <si>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</si>
  <si>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</si>
  <si>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</si>
  <si>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</si>
  <si>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</si>
  <si>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</si>
  <si>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</si>
  <si>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</si>
  <si>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</si>
  <si>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</si>
  <si>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</si>
  <si>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</si>
  <si>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</si>
  <si>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</si>
  <si>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</si>
  <si>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</si>
  <si>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</si>
  <si>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</si>
  <si>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</si>
  <si>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</si>
  <si>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</si>
  <si>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</si>
  <si>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</si>
  <si>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</si>
  <si>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</si>
  <si>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</si>
  <si>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</si>
  <si>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</si>
  <si>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</si>
  <si>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</si>
  <si>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</si>
  <si>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</si>
  <si>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</si>
  <si>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</si>
  <si>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</si>
  <si>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</si>
  <si>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</si>
  <si>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</si>
  <si>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</si>
  <si>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</si>
  <si>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</si>
  <si>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</si>
  <si>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</si>
  <si>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</si>
  <si>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</si>
  <si>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</si>
  <si>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</si>
  <si>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</si>
  <si>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</si>
  <si>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</si>
  <si>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</si>
  <si>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</si>
  <si>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</si>
  <si>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</si>
  <si>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</si>
  <si>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</si>
  <si>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</si>
  <si>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</si>
  <si>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</si>
  <si>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</si>
  <si>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</si>
  <si>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</si>
  <si>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</si>
  <si>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</si>
  <si>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</si>
  <si>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</si>
  <si>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</si>
  <si>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</si>
  <si>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</si>
  <si>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</si>
  <si>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</si>
  <si>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</si>
  <si>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</si>
  <si>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</si>
  <si>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</si>
  <si>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</si>
  <si>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</si>
  <si>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</si>
  <si>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</si>
  <si>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</si>
  <si>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</si>
  <si>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</si>
  <si>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</si>
  <si>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</si>
  <si>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</si>
  <si>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</si>
  <si>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</si>
  <si>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</si>
  <si>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</si>
  <si>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</si>
  <si>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</si>
  <si>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</si>
  <si>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</si>
  <si>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</si>
  <si>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</si>
  <si>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</si>
  <si>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</si>
  <si>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</si>
  <si>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</si>
  <si>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</si>
  <si>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</si>
  <si>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</si>
  <si>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</si>
  <si>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</si>
  <si>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</si>
  <si>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</si>
  <si>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</si>
  <si>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</si>
  <si>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</si>
  <si>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</si>
  <si>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</si>
  <si>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</si>
  <si>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</si>
  <si>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</si>
  <si>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</si>
  <si>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</si>
  <si>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</si>
  <si>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</si>
  <si>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</si>
  <si>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</si>
  <si>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</si>
  <si>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</si>
  <si>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</si>
  <si>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</si>
  <si>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</si>
  <si>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</si>
  <si>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</si>
  <si>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</si>
  <si>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</si>
  <si>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</si>
  <si>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</si>
  <si>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</si>
  <si>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</si>
  <si>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</si>
  <si>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</si>
  <si>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</si>
  <si>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</si>
  <si>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</si>
  <si>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</si>
  <si>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</si>
  <si>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</si>
  <si>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</si>
  <si>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</si>
  <si>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</si>
  <si>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</si>
  <si>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</si>
  <si>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</si>
  <si>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</si>
  <si>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</si>
  <si>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</si>
  <si>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</si>
  <si>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</si>
  <si>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</si>
  <si>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</si>
  <si>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</si>
  <si>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</si>
  <si>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</si>
  <si>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</si>
  <si>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</si>
  <si>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</si>
  <si>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</si>
  <si>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</si>
  <si>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</si>
  <si>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</si>
  <si>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</si>
  <si>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</si>
  <si>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</si>
  <si>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</si>
  <si>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</si>
  <si>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</si>
  <si>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</si>
  <si>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</si>
  <si>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</si>
  <si>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</si>
  <si>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</si>
  <si>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</si>
  <si>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</si>
  <si>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</si>
  <si>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</si>
  <si>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</si>
  <si>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</si>
  <si>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</si>
  <si>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</si>
  <si>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</si>
  <si>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</si>
  <si>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</si>
  <si>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</si>
  <si>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</si>
  <si>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</si>
  <si>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</si>
  <si>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</si>
  <si>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</si>
  <si>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</si>
  <si>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</si>
  <si>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</si>
  <si>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</si>
  <si>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</si>
  <si>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</si>
  <si>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</si>
  <si>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</si>
  <si>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</si>
  <si>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</si>
  <si>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</si>
  <si>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</si>
  <si>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</si>
  <si>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</si>
  <si>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</si>
  <si>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</si>
  <si>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</si>
  <si>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</si>
  <si>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</si>
  <si>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</si>
  <si>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</si>
  <si>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</si>
  <si>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</si>
  <si>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</si>
  <si>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</si>
  <si>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</si>
  <si>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</si>
  <si>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</si>
  <si>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</si>
  <si>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</si>
  <si>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</si>
  <si>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</si>
  <si>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</si>
  <si>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</si>
  <si>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</si>
  <si>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</si>
  <si>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</si>
  <si>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</si>
  <si>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</si>
  <si>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</si>
  <si>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</si>
  <si>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</si>
  <si>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</si>
  <si>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</si>
  <si>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</si>
  <si>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</si>
  <si>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</si>
  <si>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</si>
  <si>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</si>
  <si>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</si>
  <si>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</si>
  <si>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</si>
  <si>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</si>
  <si>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</si>
  <si>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</si>
  <si>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</si>
  <si>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</si>
  <si>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</si>
  <si>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</si>
  <si>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</si>
  <si>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</si>
  <si>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</si>
  <si>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</si>
  <si>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</si>
  <si>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</si>
  <si>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</si>
  <si>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</si>
  <si>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</si>
  <si>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</si>
  <si>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</si>
  <si>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</si>
  <si>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</si>
  <si>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</si>
  <si>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</si>
  <si>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</si>
  <si>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</si>
  <si>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</si>
  <si>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</si>
  <si>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</si>
  <si>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</si>
  <si>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</si>
  <si>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</si>
  <si>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</si>
  <si>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</si>
  <si>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</si>
  <si>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</si>
  <si>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</si>
  <si>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</si>
  <si>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</si>
  <si>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</si>
  <si>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</si>
  <si>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</si>
  <si>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</si>
  <si>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</si>
  <si>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</si>
  <si>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</si>
  <si>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</si>
  <si>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</si>
  <si>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</si>
  <si>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</si>
  <si>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</si>
  <si>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</si>
  <si>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</si>
  <si>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</si>
  <si>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</si>
  <si>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</si>
  <si>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</si>
  <si>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</si>
  <si>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</si>
  <si>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</si>
  <si>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</si>
  <si>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</si>
  <si>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</si>
  <si>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</si>
  <si>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</si>
  <si>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</si>
  <si>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</si>
  <si>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</si>
  <si>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</si>
  <si>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</si>
  <si>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</si>
  <si>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</si>
  <si>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</si>
  <si>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</si>
  <si>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</si>
  <si>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</si>
  <si>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</si>
  <si>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</si>
  <si>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</si>
  <si>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</si>
  <si>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</si>
  <si>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</si>
  <si>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</si>
  <si>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</si>
  <si>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</si>
  <si>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</si>
  <si>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</si>
  <si>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</si>
  <si>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</si>
  <si>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</si>
  <si>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</si>
  <si>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</si>
  <si>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</si>
  <si>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</si>
  <si>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</si>
  <si>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</si>
  <si>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</si>
  <si>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</si>
  <si>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</si>
  <si>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</si>
  <si>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</si>
  <si>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</si>
  <si>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</si>
  <si>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</si>
  <si>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</si>
  <si>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</si>
  <si>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</si>
  <si>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</si>
  <si>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</si>
  <si>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</si>
  <si>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</si>
  <si>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</si>
  <si>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</si>
  <si>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</si>
  <si>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</si>
  <si>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</si>
  <si>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</si>
  <si>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</si>
  <si>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</si>
  <si>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</si>
  <si>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</si>
  <si>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</si>
  <si>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</si>
  <si>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</si>
  <si>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</si>
  <si>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</si>
  <si>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</si>
  <si>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</si>
  <si>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</si>
  <si>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</si>
  <si>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</si>
  <si>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</si>
  <si>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</si>
  <si>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</si>
  <si>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</si>
  <si>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</si>
  <si>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</si>
  <si>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</si>
  <si>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</si>
  <si>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</si>
  <si>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</si>
  <si>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</si>
  <si>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</si>
  <si>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</si>
  <si>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</si>
  <si>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</si>
  <si>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</si>
  <si>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</si>
  <si>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</si>
  <si>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</si>
  <si>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</si>
  <si>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</si>
  <si>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</si>
  <si>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</si>
  <si>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</si>
  <si>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</si>
  <si>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</si>
  <si>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</si>
  <si>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</si>
  <si>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</si>
  <si>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</si>
  <si>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</si>
  <si>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</si>
  <si>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</si>
  <si>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</si>
  <si>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</si>
  <si>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</si>
  <si>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</si>
  <si>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</si>
  <si>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</si>
  <si>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</si>
  <si>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</si>
  <si>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</si>
  <si>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</si>
  <si>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</si>
  <si>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</si>
  <si>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</si>
  <si>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</si>
  <si>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</si>
  <si>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</si>
  <si>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</si>
  <si>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</si>
  <si>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</si>
  <si>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</si>
  <si>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</si>
  <si>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</si>
  <si>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</si>
  <si>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</si>
  <si>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</si>
  <si>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</si>
  <si>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</si>
  <si>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</si>
  <si>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</si>
  <si>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</si>
  <si>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</si>
  <si>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</si>
  <si>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</si>
  <si>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</si>
  <si>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</si>
  <si>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</si>
  <si>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</si>
  <si>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</si>
  <si>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</si>
  <si>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</si>
  <si>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</si>
  <si>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</si>
  <si>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</si>
  <si>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</si>
  <si>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</si>
  <si>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</si>
  <si>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</si>
  <si>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</si>
  <si>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</si>
  <si>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</si>
  <si>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</si>
  <si>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</si>
  <si>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</si>
  <si>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</si>
  <si>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</si>
  <si>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</si>
  <si>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</si>
  <si>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</si>
  <si>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</si>
  <si>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</si>
  <si>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</si>
  <si>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</si>
  <si>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</si>
  <si>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</si>
  <si>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</si>
  <si>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</si>
  <si>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</si>
  <si>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</si>
  <si>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</si>
  <si>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</si>
  <si>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</si>
  <si>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</si>
  <si>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</si>
  <si>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</si>
  <si>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</si>
  <si>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</si>
  <si>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</si>
  <si>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</si>
  <si>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</si>
  <si>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</si>
  <si>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</si>
  <si>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</si>
  <si>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</si>
  <si>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</si>
  <si>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</si>
  <si>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</si>
  <si>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</si>
  <si>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</si>
  <si>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</si>
  <si>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</si>
  <si>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</si>
  <si>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</si>
  <si>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</si>
  <si>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</si>
  <si>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</si>
  <si>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</si>
  <si>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</si>
  <si>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</si>
  <si>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</si>
  <si>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</si>
  <si>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</si>
  <si>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</si>
  <si>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</si>
  <si>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</si>
  <si>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</si>
  <si>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</si>
  <si>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</si>
  <si>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</si>
  <si>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</si>
  <si>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</si>
  <si>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</si>
  <si>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</si>
  <si>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</si>
  <si>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</si>
  <si>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</si>
  <si>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</si>
  <si>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</si>
  <si>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</si>
  <si>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</si>
  <si>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</si>
  <si>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</si>
  <si>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</si>
  <si>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</si>
  <si>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</si>
  <si>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</si>
  <si>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</si>
  <si>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</si>
  <si>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</si>
  <si>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</si>
  <si>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</si>
  <si>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</si>
  <si>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</si>
  <si>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</si>
  <si>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</si>
  <si>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</si>
  <si>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</si>
  <si>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</si>
  <si>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</si>
  <si>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</si>
  <si>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</si>
  <si>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</si>
  <si>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</si>
  <si>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</si>
  <si>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</si>
  <si>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</si>
  <si>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</si>
  <si>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</si>
  <si>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</si>
  <si>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</si>
  <si>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</si>
  <si>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</si>
  <si>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</si>
  <si>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</si>
  <si>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</si>
  <si>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</si>
  <si>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</si>
  <si>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</si>
  <si>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</si>
  <si>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</si>
  <si>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</si>
  <si>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</si>
  <si>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</si>
  <si>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</si>
  <si>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</si>
  <si>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</si>
  <si>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</si>
  <si>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</si>
  <si>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</si>
  <si>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</si>
  <si>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</si>
  <si>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</si>
  <si>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</si>
  <si>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</si>
  <si>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</si>
  <si>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</si>
  <si>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</si>
  <si>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</si>
  <si>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</si>
  <si>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</si>
  <si>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</si>
  <si>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</si>
  <si>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</si>
  <si>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</si>
  <si>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</si>
  <si>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</si>
  <si>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</si>
  <si>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</si>
  <si>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</si>
  <si>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</si>
  <si>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</si>
  <si>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</si>
  <si>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</si>
  <si>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</si>
  <si>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</si>
  <si>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</si>
  <si>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</si>
  <si>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</si>
  <si>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</si>
  <si>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</si>
  <si>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</si>
  <si>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</si>
  <si>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</si>
  <si>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</si>
  <si>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</si>
  <si>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</si>
  <si>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</si>
  <si>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</si>
  <si>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</si>
  <si>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</si>
  <si>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</si>
  <si>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</si>
  <si>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</si>
  <si>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</si>
  <si>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</si>
  <si>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</si>
  <si>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</si>
  <si>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</si>
  <si>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</si>
  <si>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</si>
  <si>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</si>
  <si>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</si>
  <si>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</si>
  <si>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</si>
  <si>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</si>
  <si>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</si>
  <si>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</si>
  <si>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</si>
  <si>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</si>
  <si>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</si>
  <si>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</si>
  <si>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</si>
  <si>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</si>
  <si>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</si>
  <si>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</si>
  <si>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</si>
  <si>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</si>
  <si>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</si>
  <si>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</si>
  <si>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</si>
  <si>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</si>
  <si>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</si>
  <si>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</si>
  <si>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</si>
  <si>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</si>
  <si>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</si>
  <si>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</si>
  <si>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</si>
  <si>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</si>
  <si>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</si>
  <si>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</si>
  <si>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</si>
  <si>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</si>
  <si>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</si>
  <si>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</si>
  <si>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</si>
  <si>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</si>
  <si>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</si>
  <si>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</si>
  <si>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</si>
  <si>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</si>
  <si>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</si>
  <si>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</si>
  <si>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</si>
  <si>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</si>
  <si>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</si>
  <si>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</si>
  <si>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</si>
  <si>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</si>
  <si>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</si>
  <si>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</si>
  <si>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</si>
  <si>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</si>
  <si>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</si>
  <si>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</si>
  <si>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</si>
  <si>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</si>
  <si>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</si>
  <si>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</si>
  <si>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</si>
  <si>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</si>
  <si>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</si>
  <si>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</si>
  <si>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</si>
  <si>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</si>
  <si>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</si>
  <si>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</si>
  <si>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</si>
  <si>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</si>
  <si>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</si>
  <si>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</si>
  <si>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</si>
  <si>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</si>
  <si>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</si>
  <si>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</si>
  <si>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</si>
  <si>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</si>
  <si>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</si>
  <si>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</si>
  <si>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</si>
  <si>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</si>
  <si>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</si>
  <si>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</si>
  <si>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</si>
  <si>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</si>
  <si>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</si>
  <si>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</si>
  <si>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</si>
  <si>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</si>
  <si>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</si>
  <si>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</si>
  <si>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</si>
  <si>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</si>
  <si>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</si>
  <si>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</si>
  <si>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</si>
  <si>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</si>
  <si>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</si>
  <si>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</si>
  <si>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</si>
  <si>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</si>
  <si>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</si>
  <si>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</si>
  <si>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</si>
  <si>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</si>
  <si>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</si>
  <si>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</si>
  <si>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</si>
  <si>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</si>
  <si>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</si>
  <si>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</si>
  <si>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</si>
  <si>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</si>
  <si>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</si>
  <si>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</si>
  <si>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</si>
  <si>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</si>
  <si>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</si>
  <si>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</si>
  <si>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</si>
  <si>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</si>
  <si>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</si>
  <si>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</si>
  <si>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</si>
  <si>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</si>
  <si>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</si>
  <si>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</si>
  <si>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</si>
  <si>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</si>
  <si>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</si>
  <si>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</si>
  <si>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</si>
  <si>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</si>
  <si>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</si>
  <si>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</si>
  <si>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</si>
  <si>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</si>
  <si>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</si>
  <si>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</si>
  <si>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</si>
  <si>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</si>
  <si>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</si>
  <si>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</si>
  <si>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</si>
  <si>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</si>
  <si>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</si>
  <si>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</si>
  <si>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</si>
  <si>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</si>
  <si>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</si>
  <si>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</si>
  <si>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</si>
  <si>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</si>
  <si>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</si>
  <si>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</si>
  <si>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</si>
  <si>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</si>
  <si>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</si>
  <si>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</si>
  <si>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</si>
  <si>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</si>
  <si>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</si>
  <si>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</si>
  <si>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</si>
  <si>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</si>
  <si>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</si>
  <si>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</si>
  <si>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</si>
  <si>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</si>
  <si>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</si>
  <si>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</si>
  <si>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</si>
  <si>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</si>
  <si>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</si>
  <si>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</si>
  <si>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</si>
  <si>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</si>
  <si>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</si>
  <si>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</si>
  <si>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</si>
  <si>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</si>
  <si>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</si>
  <si>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</si>
  <si>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</si>
  <si>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</si>
  <si>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</si>
  <si>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</si>
  <si>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</si>
  <si>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</si>
  <si>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</si>
  <si>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</si>
  <si>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</si>
  <si>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</si>
  <si>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</si>
  <si>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</si>
  <si>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</si>
  <si>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</si>
  <si>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</si>
  <si>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</si>
  <si>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</si>
  <si>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</si>
  <si>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</si>
  <si>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</si>
  <si>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</si>
  <si>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</si>
  <si>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</si>
  <si>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</si>
  <si>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</si>
  <si>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</si>
  <si>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</si>
  <si>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</si>
  <si>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</si>
  <si>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</si>
  <si>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</si>
  <si>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</si>
  <si>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</si>
  <si>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</si>
  <si>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</si>
  <si>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</si>
  <si>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</si>
  <si>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</si>
  <si>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</si>
  <si>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</si>
  <si>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</si>
  <si>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</si>
  <si>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</si>
  <si>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</si>
  <si>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</si>
  <si>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</si>
  <si>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</si>
  <si>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</si>
  <si>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</si>
  <si>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</si>
  <si>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</si>
  <si>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</si>
  <si>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</si>
  <si>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</si>
  <si>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</si>
  <si>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</si>
  <si>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</si>
  <si>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</si>
  <si>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</si>
  <si>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</si>
  <si>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</si>
  <si>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</si>
  <si>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</si>
  <si>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</si>
  <si>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</si>
  <si>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</si>
  <si>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</si>
  <si>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</si>
  <si>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</si>
  <si>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</si>
  <si>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</si>
  <si>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</si>
  <si>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</si>
  <si>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</si>
  <si>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</si>
  <si>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</si>
  <si>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</si>
  <si>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</si>
  <si>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</si>
  <si>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</si>
  <si>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</si>
  <si>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</si>
  <si>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</si>
  <si>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</si>
  <si>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</si>
  <si>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</si>
  <si>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</si>
  <si>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</si>
  <si>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</si>
  <si>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</si>
  <si>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</si>
  <si>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</si>
  <si>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</si>
  <si>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</si>
  <si>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</si>
  <si>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</si>
  <si>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</si>
  <si>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</si>
  <si>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</si>
  <si>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</si>
  <si>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</si>
  <si>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</si>
  <si>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</si>
  <si>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</si>
  <si>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</si>
  <si>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</si>
  <si>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</si>
  <si>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</si>
  <si>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</si>
  <si>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</si>
  <si>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</si>
  <si>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</si>
  <si>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</si>
  <si>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</si>
  <si>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</si>
  <si>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</si>
  <si>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</si>
  <si>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</si>
  <si>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</si>
  <si>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</si>
  <si>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</si>
  <si>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</si>
  <si>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</si>
  <si>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</si>
  <si>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</si>
  <si>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</si>
  <si>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</si>
  <si>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</si>
  <si>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</si>
  <si>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</si>
  <si>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</si>
  <si>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</si>
  <si>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</si>
  <si>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</si>
  <si>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</si>
  <si>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</si>
  <si>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</si>
  <si>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</si>
  <si>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</si>
  <si>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</si>
  <si>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</si>
  <si>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</si>
  <si>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</si>
  <si>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</si>
  <si>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</si>
  <si>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</si>
  <si>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</si>
  <si>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</si>
  <si>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</si>
  <si>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</si>
  <si>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</si>
  <si>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</si>
  <si>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</si>
  <si>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</si>
  <si>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</si>
  <si>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</si>
  <si>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</si>
  <si>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</si>
  <si>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</si>
  <si>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</si>
  <si>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</si>
  <si>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</si>
  <si>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</si>
  <si>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</si>
  <si>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</si>
  <si>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</si>
  <si>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</si>
  <si>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</si>
  <si>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</si>
  <si>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</si>
  <si>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</si>
  <si>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</si>
  <si>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</si>
  <si>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</si>
  <si>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</si>
  <si>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</si>
  <si>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</si>
  <si>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</si>
  <si>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</si>
  <si>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</si>
  <si>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</si>
  <si>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</si>
  <si>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</si>
  <si>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</si>
  <si>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</si>
  <si>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</si>
  <si>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</si>
  <si>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</si>
  <si>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</si>
  <si>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</si>
  <si>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</si>
  <si>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</si>
  <si>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</si>
  <si>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</si>
  <si>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</si>
  <si>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</si>
  <si>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</si>
  <si>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</si>
  <si>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</si>
  <si>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</si>
  <si>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</si>
  <si>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</si>
  <si>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</si>
  <si>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</si>
  <si>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</si>
  <si>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</si>
  <si>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</si>
  <si>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</si>
  <si>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</si>
  <si>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</si>
  <si>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</si>
  <si>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</si>
  <si>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</si>
  <si>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</si>
  <si>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</si>
  <si>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</si>
  <si>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</si>
  <si>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</si>
  <si>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</si>
  <si>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</si>
  <si>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</si>
  <si>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</si>
  <si>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</si>
  <si>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</si>
  <si>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</si>
  <si>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</si>
  <si>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</si>
  <si>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</si>
  <si>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</si>
  <si>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</si>
  <si>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</si>
  <si>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</si>
  <si>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</si>
  <si>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</si>
  <si>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</si>
  <si>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</si>
  <si>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</si>
  <si>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</si>
  <si>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</si>
  <si>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</si>
  <si>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</si>
  <si>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</si>
  <si>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</si>
  <si>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</si>
  <si>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</si>
  <si>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</si>
  <si>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</si>
  <si>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</si>
  <si>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</si>
  <si>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</si>
  <si>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</si>
  <si>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</si>
  <si>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</si>
  <si>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</si>
  <si>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</si>
  <si>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</si>
  <si>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</si>
  <si>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</si>
  <si>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</si>
  <si>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</si>
  <si>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</si>
  <si>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</si>
  <si>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</si>
  <si>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</si>
  <si>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</si>
  <si>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</si>
  <si>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</si>
  <si>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</si>
  <si>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</si>
  <si>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</si>
  <si>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</si>
  <si>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</si>
  <si>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</si>
  <si>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</si>
  <si>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</si>
  <si>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</si>
  <si>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</si>
  <si>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</si>
  <si>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</si>
  <si>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</si>
  <si>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</si>
  <si>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</si>
  <si>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</si>
  <si>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</si>
  <si>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</si>
  <si>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</si>
  <si>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</si>
  <si>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</si>
  <si>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</si>
  <si>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</si>
  <si>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</si>
  <si>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</si>
  <si>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</si>
  <si>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</si>
  <si>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</si>
  <si>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</si>
  <si>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</si>
  <si>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</si>
  <si>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</si>
  <si>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</si>
  <si>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</si>
  <si>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</si>
  <si>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</si>
  <si>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</si>
  <si>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</si>
  <si>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</si>
  <si>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</si>
  <si>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</si>
  <si>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</si>
  <si>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</si>
  <si>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</si>
  <si>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</si>
  <si>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</si>
  <si>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</si>
  <si>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</si>
  <si>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</si>
  <si>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</si>
  <si>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</si>
  <si>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</si>
  <si>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</si>
  <si>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</si>
  <si>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</si>
  <si>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</si>
  <si>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</si>
  <si>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</si>
  <si>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</si>
  <si>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</si>
  <si>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</si>
  <si>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</si>
  <si>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</si>
  <si>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</si>
  <si>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</si>
  <si>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</si>
  <si>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</si>
  <si>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</si>
  <si>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</si>
  <si>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</si>
  <si>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</si>
  <si>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</si>
  <si>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</si>
  <si>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</si>
  <si>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</si>
  <si>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</si>
  <si>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</si>
  <si>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</si>
  <si>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</si>
  <si>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</si>
  <si>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</si>
  <si>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</si>
  <si>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</si>
  <si>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</si>
  <si>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</si>
  <si>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</si>
  <si>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</si>
  <si>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</si>
  <si>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</si>
  <si>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</si>
  <si>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</si>
  <si>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</si>
  <si>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</si>
  <si>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</si>
  <si>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</si>
  <si>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</si>
  <si>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</si>
  <si>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</si>
  <si>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</si>
  <si>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</si>
  <si>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</si>
  <si>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</si>
  <si>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</si>
  <si>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</si>
  <si>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</si>
  <si>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</si>
  <si>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</si>
  <si>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</si>
  <si>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</si>
  <si>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</si>
  <si>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</si>
  <si>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</si>
  <si>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</si>
  <si>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</si>
  <si>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</si>
  <si>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</si>
  <si>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</si>
  <si>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</si>
  <si>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</si>
  <si>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</si>
  <si>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</si>
  <si>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</si>
  <si>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</si>
  <si>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</si>
  <si>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</si>
  <si>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</si>
  <si>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</si>
  <si>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</si>
  <si>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</si>
  <si>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</si>
  <si>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</si>
  <si>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</si>
  <si>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</si>
  <si>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</si>
  <si>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</si>
  <si>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</si>
  <si>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</si>
  <si>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</si>
  <si>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</si>
  <si>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</si>
  <si>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</si>
  <si>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</si>
  <si>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</si>
  <si>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</si>
  <si>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</si>
  <si>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</si>
  <si>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</si>
  <si>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</si>
  <si>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</si>
  <si>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</si>
  <si>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</si>
  <si>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</si>
  <si>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</si>
  <si>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</si>
  <si>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</si>
  <si>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</si>
  <si>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</si>
  <si>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</si>
  <si>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</si>
  <si>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</si>
  <si>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</si>
  <si>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</si>
  <si>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</si>
  <si>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</si>
  <si>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</si>
  <si>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</si>
  <si>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</si>
  <si>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</si>
  <si>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</si>
  <si>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</si>
  <si>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</si>
  <si>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</si>
  <si>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</si>
  <si>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</si>
  <si>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</si>
  <si>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</si>
  <si>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</si>
  <si>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</si>
  <si>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</si>
  <si>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</si>
  <si>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</si>
  <si>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</si>
  <si>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</si>
  <si>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</si>
  <si>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</si>
  <si>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</si>
  <si>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</si>
  <si>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</si>
  <si>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</si>
  <si>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</si>
  <si>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</si>
  <si>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</si>
  <si>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</si>
  <si>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</si>
  <si>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</si>
  <si>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</si>
  <si>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</si>
  <si>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</si>
  <si>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</si>
  <si>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</si>
  <si>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</si>
  <si>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</si>
  <si>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</si>
  <si>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</si>
  <si>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</si>
  <si>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</si>
  <si>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</si>
  <si>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</si>
  <si>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</si>
  <si>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</si>
  <si>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</si>
  <si>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</si>
  <si>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</si>
  <si>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</si>
  <si>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</si>
  <si>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</si>
  <si>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</si>
  <si>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</si>
  <si>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</si>
  <si>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</si>
  <si>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</si>
  <si>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</si>
  <si>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</si>
  <si>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</si>
  <si>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</si>
  <si>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</si>
  <si>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</si>
  <si>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</si>
  <si>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</si>
  <si>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</si>
  <si>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</si>
  <si>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</si>
  <si>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</si>
  <si>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</si>
  <si>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</si>
  <si>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</si>
  <si>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</si>
  <si>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</si>
  <si>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</si>
  <si>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</si>
  <si>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</si>
  <si>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</si>
  <si>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</si>
  <si>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</si>
  <si>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</si>
  <si>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</si>
  <si>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</si>
  <si>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</si>
  <si>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</si>
  <si>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</si>
  <si>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</si>
  <si>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</si>
  <si>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</si>
  <si>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</si>
  <si>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</si>
  <si>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</si>
  <si>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</si>
  <si>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</si>
  <si>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</si>
  <si>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</si>
  <si>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</si>
  <si>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</si>
  <si>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</si>
  <si>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</si>
  <si>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</si>
  <si>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</si>
  <si>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</si>
  <si>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</si>
  <si>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</si>
  <si>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</si>
  <si>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</si>
  <si>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</si>
  <si>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</si>
  <si>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</si>
  <si>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</si>
  <si>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</si>
  <si>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</si>
  <si>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</si>
  <si>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</si>
  <si>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</si>
  <si>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</si>
  <si>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</si>
  <si>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</si>
  <si>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</si>
  <si>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</si>
  <si>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</si>
  <si>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</si>
  <si>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</si>
  <si>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</si>
  <si>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</si>
  <si>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</si>
  <si>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</si>
  <si>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</si>
  <si>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</si>
  <si>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</si>
  <si>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</si>
  <si>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</si>
  <si>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</si>
  <si>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</si>
  <si>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</si>
  <si>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</si>
  <si>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</si>
  <si>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</si>
  <si>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</si>
  <si>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</si>
  <si>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</si>
  <si>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</si>
  <si>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</si>
  <si>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</si>
  <si>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</si>
  <si>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</si>
  <si>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</si>
  <si>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</si>
  <si>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</si>
  <si>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</si>
  <si>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</si>
  <si>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</si>
  <si>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</si>
  <si>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</si>
  <si>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</si>
  <si>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</si>
  <si>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</si>
  <si>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</si>
  <si>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</si>
  <si>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</si>
  <si>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</si>
  <si>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</si>
  <si>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</si>
  <si>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</si>
  <si>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</si>
  <si>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</si>
  <si>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</si>
  <si>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</si>
  <si>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</si>
  <si>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</si>
  <si>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</si>
  <si>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</si>
  <si>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</si>
  <si>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</si>
  <si>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</si>
  <si>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</si>
  <si>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</si>
  <si>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</si>
  <si>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</si>
  <si>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</si>
  <si>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</si>
  <si>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</si>
  <si>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</si>
  <si>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</si>
  <si>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</si>
  <si>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</si>
  <si>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</si>
  <si>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</si>
  <si>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</si>
  <si>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</si>
  <si>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</si>
  <si>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</si>
  <si>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</si>
  <si>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</si>
  <si>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</si>
  <si>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</si>
  <si>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</si>
  <si>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</si>
  <si>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</si>
  <si>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</si>
  <si>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</si>
  <si>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</si>
  <si>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</si>
  <si>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</si>
  <si>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</si>
  <si>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</si>
  <si>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</si>
  <si>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</si>
  <si>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</si>
  <si>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</si>
  <si>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</si>
  <si>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</si>
  <si>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</si>
  <si>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</si>
  <si>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</si>
  <si>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</si>
  <si>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</si>
  <si>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</si>
  <si>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</si>
  <si>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</si>
  <si>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</si>
  <si>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</si>
  <si>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</si>
  <si>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</si>
  <si>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</si>
  <si>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</si>
  <si>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</si>
  <si>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</si>
  <si>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</si>
  <si>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</si>
  <si>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</si>
  <si>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</si>
  <si>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</si>
  <si>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</si>
  <si>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</si>
  <si>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</si>
  <si>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</si>
  <si>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</si>
  <si>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</si>
  <si>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</si>
  <si>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</si>
  <si>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</si>
  <si>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</si>
  <si>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</si>
  <si>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</si>
  <si>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</si>
  <si>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</si>
  <si>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</si>
  <si>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</si>
  <si>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</si>
  <si>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</si>
  <si>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</si>
  <si>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</si>
  <si>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</si>
  <si>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</si>
  <si>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</si>
  <si>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</si>
  <si>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</si>
  <si>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</si>
  <si>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</si>
  <si>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</si>
  <si>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</si>
  <si>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</si>
  <si>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</si>
  <si>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</si>
  <si>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</si>
  <si>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</si>
  <si>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</si>
  <si>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</si>
  <si>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</si>
  <si>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</si>
  <si>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</si>
  <si>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</si>
  <si>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</si>
  <si>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</si>
  <si>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</si>
  <si>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</si>
  <si>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</si>
  <si>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</si>
  <si>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</si>
  <si>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</si>
  <si>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</si>
  <si>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</si>
  <si>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</si>
  <si>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</si>
  <si>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</si>
  <si>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</si>
  <si>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</si>
  <si>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</si>
  <si>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</si>
  <si>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</si>
  <si>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</si>
  <si>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</si>
  <si>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</si>
  <si>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</si>
  <si>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</si>
  <si>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</si>
  <si>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</si>
  <si>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</si>
  <si>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</si>
  <si>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</si>
  <si>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</si>
  <si>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</si>
  <si>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</si>
  <si>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</si>
  <si>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</si>
  <si>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</si>
  <si>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</si>
  <si>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</si>
  <si>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</si>
  <si>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</si>
  <si>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</si>
  <si>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</si>
  <si>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</si>
  <si>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</si>
  <si>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</si>
  <si>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</si>
  <si>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</si>
  <si>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</si>
  <si>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</si>
  <si>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</si>
  <si>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</si>
  <si>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</si>
  <si>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</si>
  <si>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</si>
  <si>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</si>
  <si>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</si>
  <si>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</si>
  <si>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</si>
  <si>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</si>
  <si>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</si>
  <si>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</si>
  <si>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</si>
  <si>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</si>
  <si>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</si>
  <si>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</si>
  <si>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</si>
  <si>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</si>
  <si>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</si>
  <si>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</si>
  <si>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</si>
  <si>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</si>
  <si>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</si>
  <si>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</si>
  <si>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</si>
  <si>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</si>
  <si>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</si>
  <si>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</si>
  <si>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</si>
  <si>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</si>
  <si>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</si>
  <si>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</si>
  <si>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</si>
  <si>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</si>
  <si>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</si>
  <si>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</si>
  <si>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</si>
  <si>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</si>
  <si>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</si>
  <si>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</si>
  <si>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</si>
  <si>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</si>
  <si>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</si>
  <si>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</si>
  <si>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</si>
  <si>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</si>
  <si>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</si>
  <si>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</si>
  <si>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</si>
  <si>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</si>
  <si>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</si>
  <si>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</si>
  <si>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</si>
  <si>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</si>
  <si>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</si>
  <si>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</si>
  <si>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</si>
  <si>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</si>
  <si>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</si>
  <si>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</si>
  <si>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</si>
  <si>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</si>
  <si>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</si>
  <si>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</si>
  <si>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</si>
  <si>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</si>
  <si>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</si>
  <si>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</si>
  <si>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</si>
  <si>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</si>
  <si>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</si>
  <si>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</si>
  <si>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</si>
  <si>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</si>
  <si>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</si>
  <si>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</si>
  <si>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</si>
  <si>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</si>
  <si>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</si>
  <si>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</si>
  <si>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</si>
  <si>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</si>
  <si>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</si>
  <si>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</si>
  <si>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</si>
  <si>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</si>
  <si>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</si>
  <si>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</si>
  <si>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</si>
  <si>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</si>
  <si>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</si>
  <si>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</si>
  <si>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</si>
  <si>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</si>
  <si>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</si>
  <si>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</si>
  <si>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</si>
  <si>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</si>
  <si>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</si>
  <si>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</si>
  <si>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</si>
  <si>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</si>
  <si>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</si>
  <si>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</si>
  <si>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</si>
  <si>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</si>
  <si>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</si>
  <si>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</si>
  <si>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</si>
  <si>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</si>
  <si>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</si>
  <si>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</si>
  <si>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</si>
  <si>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</si>
  <si>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</si>
  <si>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</si>
  <si>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</si>
  <si>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</si>
  <si>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</si>
  <si>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</si>
  <si>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</si>
  <si>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</si>
  <si>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</si>
  <si>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</si>
  <si>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</si>
  <si>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</si>
  <si>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</si>
  <si>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</si>
  <si>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</si>
  <si>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</si>
  <si>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</si>
  <si>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</si>
  <si>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</si>
  <si>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</si>
  <si>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</si>
  <si>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</si>
  <si>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</si>
  <si>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</si>
  <si>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</si>
  <si>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</si>
  <si>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</si>
  <si>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</si>
  <si>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</si>
  <si>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</si>
  <si>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</si>
  <si>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</si>
  <si>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</si>
  <si>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</si>
  <si>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</si>
  <si>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</si>
  <si>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</si>
  <si>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</si>
  <si>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</si>
  <si>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</si>
  <si>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</si>
  <si>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</si>
  <si>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</si>
  <si>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</si>
  <si>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</si>
  <si>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</si>
  <si>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</si>
  <si>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</si>
  <si>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</si>
  <si>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</si>
  <si>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</si>
  <si>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</si>
  <si>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</si>
  <si>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</si>
  <si>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</si>
  <si>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</si>
  <si>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</si>
  <si>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</si>
  <si>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</si>
  <si>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</si>
  <si>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</si>
  <si>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</si>
  <si>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</si>
  <si>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</si>
  <si>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</si>
  <si>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</si>
  <si>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</si>
  <si>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</si>
  <si>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</si>
  <si>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</si>
  <si>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</si>
  <si>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</si>
  <si>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</si>
  <si>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</si>
  <si>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</si>
  <si>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</si>
  <si>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</si>
  <si>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</si>
  <si>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</si>
  <si>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</si>
  <si>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</si>
  <si>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</si>
  <si>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</si>
  <si>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</si>
  <si>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</si>
  <si>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</si>
  <si>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</si>
  <si>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</si>
  <si>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</si>
  <si>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</si>
  <si>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</si>
  <si>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</si>
  <si>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</si>
  <si>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</si>
  <si>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</si>
  <si>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</si>
  <si>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</si>
  <si>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</si>
  <si>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</si>
  <si>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</si>
  <si>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</si>
  <si>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</si>
  <si>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</si>
  <si>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</si>
  <si>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</si>
  <si>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</si>
  <si>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</si>
  <si>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</si>
  <si>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</si>
  <si>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PCM-20251028-00002270</t>
  </si>
  <si>
    <t>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</si>
  <si>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</si>
  <si>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</si>
  <si>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</si>
  <si>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</si>
  <si>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</si>
  <si>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</si>
  <si>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PCM-20251028-00002165</t>
  </si>
  <si>
    <t xml:space="preserve">EM team at site checking </t>
  </si>
  <si>
    <t>PCM-20251028-00001951</t>
  </si>
  <si>
    <t xml:space="preserve">under night access due to Site located in deep valleys &amp; dangerous area
, team will check by morninig </t>
  </si>
  <si>
    <t>PCM-20251028-00002099</t>
  </si>
  <si>
    <t xml:space="preserve">ETA 60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</si>
</sst>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0" totalsRowShown="0" headerRowDxfId="174" dataDxfId="173" headerRowBorderDxfId="171" tableBorderDxfId="172" totalsRowBorderDxfId="170">
  <autoFilter ref="A1:L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7" totalsRowShown="0" headerRowDxfId="157" dataDxfId="156" headerRowBorderDxfId="154" tableBorderDxfId="155" totalsRowBorderDxfId="153">
  <autoFilter ref="A1:CJ19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6" totalsRowShown="0" headerRowDxfId="64" dataDxfId="63" headerRowBorderDxfId="61" tableBorderDxfId="62">
  <autoFilter ref="A1:L110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0" totalsRowShown="0" headerRowDxfId="31" dataDxfId="30" headerRowBorderDxfId="28" tableBorderDxfId="29">
  <autoFilter ref="A1:L44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1" totalsRowShown="0" headerRowDxfId="15" dataDxfId="14" headerRowBorderDxfId="12" tableBorderDxfId="13">
  <autoFilter ref="A1:L9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0"/>
  <sheetViews>
    <sheetView tabSelected="1" workbookViewId="0">
      <selection activeCell="A5" sqref="A5:X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295.96457395833568</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0.28525682870531455</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0.2839603009269922</v>
      </c>
      <c r="H4" s="136">
        <v>45958.621400462966</v>
      </c>
      <c r="I4" s="134" t="str">
        <f>IFERROR(VLOOKUP(D4,DB!A:F,6,0),"")</f>
        <v>SCECO</v>
      </c>
      <c r="J4" s="134" t="str">
        <f>IFERROR(VLOOKUP(D4,DB!A:G,7,0),"")</f>
        <v>Dead</v>
      </c>
      <c r="K4" s="170" t="s">
        <v>39003</v>
      </c>
      <c r="L4" s="139" t="str">
        <f>IFERROR(VLOOKUP(D4,DB!A:I,9,0),"")</f>
        <v>Latis</v>
      </c>
    </row>
    <row r="5" spans="1:15" ht="15" customHeight="1">
      <c r="A5" s="133"/>
      <c r="B5" s="134" t="str">
        <f>IFERROR(VLOOKUP(D5,DB!A:K,11,0),"")</f>
        <v/>
      </c>
      <c r="C5" s="134"/>
      <c r="D5" s="138"/>
      <c r="E5" s="135"/>
      <c r="F5" s="136"/>
      <c r="G5" s="137">
        <f ca="1">IFERROR(NOW()-F5,"")</f>
        <v>45958.912999884262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45958.912999884262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45958.912999884262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45958.912999884262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45958.912999884262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45958.912999884262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45958.912999884262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45958.912999884262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45958.912999884262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45958.912999884262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45958.912999884262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45958.912999884262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45958.912999884262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45958.912999884262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45958.912999884262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45958.912999884262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45958.912999884262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45958.912999884262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45958.912999884262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45958.912999884262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45958.912999884262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45958.912999884262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45958.912999884262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45958.912999884262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45958.912999884262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45958.912999884262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45958.912999884262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45958.912999884262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45958.912999884262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45958.912999884262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45958.912999884262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45958.912999884262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45958.912999884262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45958.912999884262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45958.912999884262</v>
      </c>
      <c r="H39" s="136"/>
      <c r="I39" s="134" t="str">
        <f>IFERROR(VLOOKUP(D39,DB!A:F,6,0),"")</f>
        <v/>
      </c>
      <c r="J39" s="134" t="str">
        <f>IFERROR(VLOOKUP(D39,DB!A:G,7,0),"")</f>
        <v/>
      </c>
      <c r="K39" s="138"/>
      <c r="L39" s="139" t="str">
        <f>IFERROR(VLOOKUP(D39,DB!A:I,9,0),"")</f>
        <v/>
      </c>
    </row>
    <row r="40" spans="1:12" ht="15" customHeight="1">
      <c r="A40" s="145"/>
      <c r="B40" s="146" t="str">
        <f>IFERROR(VLOOKUP(D40,DB!A:K,11,0),"")</f>
        <v/>
      </c>
      <c r="C40" s="146"/>
      <c r="D40" s="146"/>
      <c r="E40" s="147"/>
      <c r="F40" s="148"/>
      <c r="G40" s="149">
        <f ca="1">IFERROR(NOW()-F40,"")</f>
        <v>45958.912999884262</v>
      </c>
      <c r="H40" s="148"/>
      <c r="I40" s="146" t="str">
        <f>IFERROR(VLOOKUP(D40,DB!A:F,6,0),"")</f>
        <v/>
      </c>
      <c r="J40" s="146" t="str">
        <f>IFERROR(VLOOKUP(D40,DB!A:G,7,0),"")</f>
        <v/>
      </c>
      <c r="K40" s="150"/>
      <c r="L40" s="151" t="str">
        <f>IFERROR(VLOOKUP(D40,DB!A:I,9,0),"")</f>
        <v/>
      </c>
    </row>
  </sheetData>
  <customSheetViews>
    <customSheetView guid="{F6042A99-DD27-4453-835D-0834D95730CC}" filter="1" showAutoFilter="1">
      <pageMargins left="0" right="0" top="0" bottom="0" header="0" footer="0"/>
      <autoFilter ref="B1:M1" xr:uid="{195742D9-19F6-4240-872D-08184915291E}"/>
    </customSheetView>
  </customSheetViews>
  <dataValidations count="2">
    <dataValidation allowBlank="1" showInputMessage="1" showErrorMessage="1" sqref="E1" xr:uid="{5DBA255D-CDD9-49FB-AD3C-AF70AB4EE696}"/>
    <dataValidation type="list" allowBlank="1" showInputMessage="1" showErrorMessage="1" sqref="E2:E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7"/>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133.91316192130034</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0.1709163194464054</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39088</v>
      </c>
      <c r="B5" s="18" t="str">
        <f>IFERROR(VLOOKUP(D5,DB!A:K,11,0),"")</f>
        <v>R2</v>
      </c>
      <c r="C5" s="18">
        <v>3</v>
      </c>
      <c r="D5" s="18" t="s">
        <v>17718</v>
      </c>
      <c r="E5" s="114" t="s">
        <v>38998</v>
      </c>
      <c r="F5" s="115">
        <v>45958.776261574072</v>
      </c>
      <c r="G5" s="116">
        <f ca="1">IFERROR(NOW()-F5,"-")</f>
        <v>0.13673807870509336</v>
      </c>
      <c r="H5" s="115">
        <v>45958.768622685187</v>
      </c>
      <c r="I5" s="18" t="str">
        <f>IFERROR(VLOOKUP(D5,DB!A:F,6,0),"")</f>
        <v>SCECO</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45958.912999652777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45958.912999652777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45958.912999652777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45958.912999652777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45958.912999652777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45958.912999652777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45958.912999652777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45958.912999652777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45958.912999652777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45958.912999652777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45958.912999652777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45958.912999652777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45958.912999652777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45958.912999652777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45958.912999652777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45958.912999652777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45958.912999652777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45958.912999652777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45958.912999652777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45958.912999652777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45958.912999652777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45958.912999652777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45958.912999652777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45958.912999652777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45958.912999652777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45958.912999652777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45958.912999652777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45958.912999652777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45958.912999652777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45958.912999652777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45958.912999652777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45958.912999652777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45958.912999652777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45958.912999652777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45958.912999652777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45958.912999652777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45958.912999652777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45958.912999652777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45958.912999652777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45958.912999652777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45958.912999652777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45958.912999652777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45958.912999652777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45958.912999652777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45958.912999652777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45958.912999652777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45958.912999652777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61"/>
      <c r="B53" s="162" t="str">
        <f>IFERROR(VLOOKUP(D53,DB!A:K,11,0),"")</f>
        <v/>
      </c>
      <c r="C53" s="162"/>
      <c r="D53" s="162"/>
      <c r="E53" s="163"/>
      <c r="F53" s="164"/>
      <c r="G53" s="165">
        <f ca="1">IFERROR(NOW()-F53,"-")</f>
        <v>45958.912999652777</v>
      </c>
      <c r="H53" s="164"/>
      <c r="I53" s="162" t="str">
        <f>IFERROR(VLOOKUP(D53,DB!A:F,6,0),"")</f>
        <v/>
      </c>
      <c r="J53" s="162" t="str">
        <f>IFERROR(VLOOKUP(D53,DB!A:G,7,0),"")</f>
        <v/>
      </c>
      <c r="K53" s="166"/>
      <c r="L53" s="162" t="str">
        <f>IFERROR(VLOOKUP(D53,DB!A:I,9,0),"")</f>
        <v/>
      </c>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2"/>
      <c r="BK53" s="162"/>
      <c r="BL53" s="162"/>
      <c r="BM53" s="162"/>
      <c r="BN53" s="162"/>
      <c r="BO53" s="162"/>
      <c r="BP53" s="162"/>
      <c r="BQ53" s="162"/>
      <c r="BR53" s="162"/>
      <c r="BS53" s="162"/>
      <c r="BT53" s="162"/>
      <c r="BU53" s="162"/>
      <c r="BV53" s="162"/>
      <c r="BW53" s="162"/>
      <c r="BX53" s="162"/>
      <c r="BY53" s="162"/>
      <c r="BZ53" s="162"/>
      <c r="CA53" s="162"/>
      <c r="CB53" s="162"/>
      <c r="CC53" s="162"/>
      <c r="CD53" s="162"/>
      <c r="CE53" s="162"/>
      <c r="CF53" s="162"/>
      <c r="CG53" s="162"/>
      <c r="CH53" s="162"/>
      <c r="CI53" s="162"/>
      <c r="CJ53" s="167"/>
    </row>
    <row r="54" spans="1:88" ht="31.5" customHeight="1">
      <c r="A54" s="113"/>
      <c r="B54" s="18" t="str">
        <f>IFERROR(VLOOKUP(D54,DB!A:K,11,0),"")</f>
        <v/>
      </c>
      <c r="C54" s="18"/>
      <c r="D54" s="18"/>
      <c r="E54" s="114"/>
      <c r="F54" s="115"/>
      <c r="G54" s="116">
        <f ca="1">IFERROR(NOW()-F54,"-")</f>
        <v>45958.912999652777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45958.912999652777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45958.912999652777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45958.912999652777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45958.912999652777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45958.912999652777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45958.912999652777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45958.912999652777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45958.912999652777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45958.912999652777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45958.912999652777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45958.912999652777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45958.912999652777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45958.912999652777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45958.912999652777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45958.912999652777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45958.912999652777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45958.912999652777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45958.912999652777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45958.912999652777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45958.912999652777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45958.912999652777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45958.912999652777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45958.912999652777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45958.912999652777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45958.912999652777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45958.912999652777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45958.912999652777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45958.912999652777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45958.912999652777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45958.912999652777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45958.912999652777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45958.912999652777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45958.912999652777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45958.912999652777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45958.912999652777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45958.912999652777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45958.912999652777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45958.912999652777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45958.912999652777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45958.912999652777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45958.912999652777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45958.912999652777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45958.912999652777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45958.912999652777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45958.912999652777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45958.912999652777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45958.912999652777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45958.912999652777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45958.912999652777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45958.912999652777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45958.912999652777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45958.912999652777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45958.912999652777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45958.912999652777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45958.912999652777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45958.912999652777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45958.912999652777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45958.912999652777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45958.912999652777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45958.912999652777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45958.912999652777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45958.912999652777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45958.912999652777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45958.912999652777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45958.912999652777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45958.912999652777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45958.912999652777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45958.912999652777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45958.912999652777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45958.912999652777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45958.912999652777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45958.912999652777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45958.912999652777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45958.912999652777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45958.912999652777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45958.912999652777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45958.912999652777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45958.912999652777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45958.912999652777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45958.912999652777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45958.912999652777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45958.912999652777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45958.912999652777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45958.912999652777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45958.912999652777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45958.912999652777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45958.912999652777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45958.912999652777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45958.912999652777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45958.912999652777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45958.912999652777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45958.912999652777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45958.912999652777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45958.912999652777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45958.912999652777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45958.912999652777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45958.912999652777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45958.912999652777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45958.912999652777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45958.912999652777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45958.912999652777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45958.912999652777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45958.912999652777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45958.912999652777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45958.912999652777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45958.912999652777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45958.912999652777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45958.912999652777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45958.912999652777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45958.912999652777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45958.912999652777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45958.912999652777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45958.912999652777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45958.912999652777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45958.912999652777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45958.912999652777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45958.912999652777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45958.912999652777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45958.912999652777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45958.912999652777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45958.912999652777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45958.912999652777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45958.912999652777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45958.912999652777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45958.912999652777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45958.912999652777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45958.912999652777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45958.912999652777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45958.912999652777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45958.912999652777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45958.912999652777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45958.912999652777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45958.912999652777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45958.912999652777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45958.912999652777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45958.912999652777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45958.912999652777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45958.912999652777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45958.912999652777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45958.912999652777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45958.912999652777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45958.912999652777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61"/>
      <c r="B197" s="162" t="str">
        <f>IFERROR(VLOOKUP(D197,DB!A:K,11,0),"")</f>
        <v/>
      </c>
      <c r="C197" s="162"/>
      <c r="D197" s="162"/>
      <c r="E197" s="163"/>
      <c r="F197" s="164"/>
      <c r="G197" s="165">
        <f ca="1">IFERROR(NOW()-F197,"-")</f>
        <v>45958.912999652777</v>
      </c>
      <c r="H197" s="164"/>
      <c r="I197" s="162" t="str">
        <f>IFERROR(VLOOKUP(D197,DB!A:F,6,0),"")</f>
        <v/>
      </c>
      <c r="J197" s="162" t="str">
        <f>IFERROR(VLOOKUP(D197,DB!A:G,7,0),"")</f>
        <v/>
      </c>
      <c r="K197" s="166"/>
      <c r="L197" s="162" t="str">
        <f>IFERROR(VLOOKUP(D197,DB!A:I,9,0),"")</f>
        <v/>
      </c>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162"/>
      <c r="BW197" s="162"/>
      <c r="BX197" s="162"/>
      <c r="BY197" s="162"/>
      <c r="BZ197" s="162"/>
      <c r="CA197" s="162"/>
      <c r="CB197" s="162"/>
      <c r="CC197" s="162"/>
      <c r="CD197" s="162"/>
      <c r="CE197" s="162"/>
      <c r="CF197" s="162"/>
      <c r="CG197" s="162"/>
      <c r="CH197" s="162"/>
      <c r="CI197" s="162"/>
      <c r="CJ197" s="167"/>
    </row>
  </sheetData>
  <dataValidations count="2">
    <dataValidation allowBlank="1" showInputMessage="1" showErrorMessage="1" sqref="E1" xr:uid="{4D935161-CDD3-4592-B877-3FB59C99E142}"/>
    <dataValidation type="list" allowBlank="1" showInputMessage="1" showErrorMessage="1" sqref="E3:E19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R3</v>
      </c>
      <c r="C2" s="18"/>
      <c r="D2" s="18" t="s">
        <v>17523</v>
      </c>
      <c r="E2" s="18"/>
      <c r="F2" s="20"/>
      <c r="G2" s="21">
        <f t="shared" ref="G2:G4" ca="1" si="0">IFERROR(NOW()-F2,"-")</f>
        <v>45958.912999884262</v>
      </c>
      <c r="H2" s="22"/>
      <c r="I2" s="19" t="str">
        <f>IFERROR(VLOOKUP(D2,DB!A:F,6,0),"")</f>
        <v>SCECO</v>
      </c>
      <c r="J2" s="18" t="str">
        <f>IFERROR(VLOOKUP(D2,DB!A:G,7,0),"")</f>
        <v>Dead</v>
      </c>
      <c r="K2" s="46"/>
      <c r="L2" s="23" t="str">
        <f>IFERROR(VLOOKUP(D2,DB!A:I,9,0),"")</f>
        <v>Latis</v>
      </c>
    </row>
    <row r="3" spans="1:13" ht="15" customHeight="1">
      <c r="A3" s="19"/>
      <c r="B3" s="63" t="str">
        <f>IFERROR(VLOOKUP(D3,DB!A:K,11,0),"")</f>
        <v/>
      </c>
      <c r="C3" s="18"/>
      <c r="D3" s="18"/>
      <c r="E3" s="18"/>
      <c r="F3" s="20"/>
      <c r="G3" s="21">
        <f t="shared" ca="1" si="0"/>
        <v>45958.912999884262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45958.912999884262</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ref="G5:G67" ca="1" si="1">IFERROR(NOW()-F5,"-")</f>
        <v>45958.912999884262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45958.912999884262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45958.912999884262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45958.912999884262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45958.912999884262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45958.912999884262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45958.912999884262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45958.912999884262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45958.912999884262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45958.912999884262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45958.912999884262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45958.912999884262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45958.912999884262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45958.912999884262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45958.912999884262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45958.912999884262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45958.912999884262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45958.912999884262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45958.912999884262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45958.912999884262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45958.912999884262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45958.912999884262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45958.912999884262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45958.912999884262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45958.912999884262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45958.912999884262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45958.912999884262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45958.912999884262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45958.912999884262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45958.912999884262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45958.912999884262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45958.912999884262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45958.912999884262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45958.912999884262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45958.912999884262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45958.912999884262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45958.912999884262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45958.912999884262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45958.912999884262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45958.912999884262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45958.912999884262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45958.912999884262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45958.912999884262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45958.912999884262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45958.912999884262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45958.912999884262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45958.912999884262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45958.912999884262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45958.912999884262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45958.912999884262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45958.912999884262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45958.912999884262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45958.912999884262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45958.912999884262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45958.912999884262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45958.912999884262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45958.912999884262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45958.912999884262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45958.912999884262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45958.912999884262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45958.912999884262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45958.912999884262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45958.912999884262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ref="G68:G131" ca="1" si="2">IFERROR(NOW()-F68,"-")</f>
        <v>45958.912999884262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45958.912999884262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45958.912999884262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45958.912999884262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45958.912999884262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45958.912999884262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45958.912999884262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45958.912999884262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45958.912999884262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45958.912999884262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45958.912999884262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45958.912999884262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45958.912999884262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45958.912999884262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45958.912999884262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45958.912999884262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45958.912999884262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45958.912999884262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45958.912999884262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45958.912999884262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45958.912999884262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45958.912999884262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45958.912999884262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45958.912999884262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45958.912999884262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45958.912999884262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45958.912999884262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45958.912999884262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45958.912999884262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45958.912999884262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45958.912999884262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45958.912999884262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45958.912999884262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45958.912999884262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45958.912999884262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45958.912999884262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45958.912999884262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45958.912999884262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45958.912999884262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45958.912999884262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45958.912999884262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45958.912999884262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45958.912999884262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45958.912999884262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45958.912999884262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45958.912999884262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45958.912999884262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45958.912999884262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45958.912999884262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45958.912999884262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45958.912999884262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45958.912999884262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45958.912999884262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45958.912999884262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45958.912999884262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45958.912999884262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45958.912999884262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45958.912999884262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45958.912999884262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45958.912999884262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45958.912999884262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45958.912999884262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45958.912999884262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45958.912999884262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ref="G132:G195" ca="1" si="3">IFERROR(NOW()-F132,"-")</f>
        <v>45958.912999884262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45958.912999884262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45958.912999884262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45958.912999884262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45958.912999884262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45958.912999884262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45958.912999884262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45958.912999884262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45958.912999884262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45958.912999884262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45958.912999884262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45958.912999884262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45958.912999884262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45958.912999884262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45958.912999884262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45958.912999884262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45958.912999884262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45958.912999884262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45958.912999884262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45958.912999884262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45958.912999884262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45958.912999884262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45958.912999884262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45958.912999884262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45958.912999884262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45958.912999884262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45958.912999884262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45958.912999884262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45958.912999884262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45958.912999884262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45958.912999884262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45958.912999884262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45958.912999884262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45958.912999884262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45958.912999884262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45958.912999884262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45958.912999884262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45958.912999884262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45958.912999884262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45958.912999884262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45958.912999884262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45958.912999884262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45958.912999884262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45958.912999884262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45958.912999884262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45958.912999884262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45958.912999884262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45958.912999884262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45958.912999884262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45958.912999884262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45958.912999884262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45958.912999884262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45958.912999884262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45958.912999884262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45958.912999884262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45958.912999884262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45958.912999884262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45958.912999884262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45958.912999884262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45958.912999884262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45958.912999884262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45958.912999884262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45958.912999884262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45958.912999884262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ref="G196:G259" ca="1" si="4">IFERROR(NOW()-F196,"-")</f>
        <v>45958.912999884262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45958.912999884262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45958.912999884262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45958.912999884262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45958.912999884262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45958.912999884262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45958.912999884262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45958.912999884262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45958.912999884262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45958.912999884262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45958.912999884262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45958.912999884262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45958.912999884262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45958.912999884262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45958.912999884262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45958.912999884262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45958.912999884262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45958.912999884262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45958.912999884262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45958.912999884262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45958.912999884262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45958.912999884262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45958.912999884262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45958.912999884262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45958.912999884262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45958.912999884262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45958.912999884262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45958.912999884262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45958.912999884262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45958.912999884262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45958.912999884262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45958.912999884262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45958.912999884262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45958.912999884262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45958.912999884262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45958.912999884262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45958.912999884262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45958.912999884262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45958.912999884262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45958.912999884262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45958.912999884262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45958.912999884262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45958.912999884262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45958.912999884262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45958.912999884262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45958.912999884262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45958.912999884262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45958.912999884262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45958.912999884262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45958.912999884262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45958.912999884262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45958.912999884262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45958.912999884262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45958.912999884262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45958.912999884262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45958.912999884262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45958.912999884262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45958.912999884262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45958.912999884262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45958.912999884262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45958.912999884262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45958.912999884262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45958.912999884262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45958.912999884262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ref="G260:G323" ca="1" si="5">IFERROR(NOW()-F260,"-")</f>
        <v>45958.912999884262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45958.912999884262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45958.912999884262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45958.912999884262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45958.912999884262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45958.912999884262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45958.912999884262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45958.912999884262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45958.912999884262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45958.912999884262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45958.912999884262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45958.912999884262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45958.912999884262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45958.912999884262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45958.912999884262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45958.912999884262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45958.912999884262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45958.912999884262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45958.912999884262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45958.912999884262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45958.912999884262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45958.912999884262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45958.912999884262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45958.912999884262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45958.912999884262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45958.912999884262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45958.912999884262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45958.912999884262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45958.912999884262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45958.912999884262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45958.912999884262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45958.912999884262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45958.912999884262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45958.912999884262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45958.912999884262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45958.912999884262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45958.912999884262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45958.912999884262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45958.912999884262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45958.912999884262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45958.912999884262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45958.912999884262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45958.912999884262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45958.912999884262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45958.912999884262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45958.912999884262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45958.912999884262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45958.912999884262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45958.912999884262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45958.912999884262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45958.912999884262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45958.912999884262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45958.912999884262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45958.912999884262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45958.912999884262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45958.912999884262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45958.912999884262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45958.912999884262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45958.912999884262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45958.912999884262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45958.912999884262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45958.912999884262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45958.912999884262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45958.912999884262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ref="G324:G387" ca="1" si="6">IFERROR(NOW()-F324,"-")</f>
        <v>45958.912999884262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45958.912999884262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45958.912999884262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45958.912999884262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45958.912999884262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45958.912999884262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45958.912999884262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45958.912999884262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45958.912999884262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45958.912999884262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45958.912999884262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45958.912999884262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45958.912999884262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45958.912999884262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45958.912999884262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45958.912999884262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45958.912999884262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45958.912999884262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45958.912999884262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45958.912999884262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45958.912999884262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45958.912999884262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45958.912999884262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45958.912999884262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45958.912999884262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45958.912999884262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45958.912999884262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45958.912999884262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45958.912999884262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45958.912999884262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45958.912999884262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45958.912999884262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45958.912999884262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45958.912999884262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45958.912999884262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45958.912999884262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45958.912999884262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45958.912999884262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45958.912999884262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45958.912999884262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45958.912999884262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45958.912999884262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45958.912999884262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45958.912999884262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45958.912999884262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45958.912999884262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45958.912999884262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45958.912999884262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45958.912999884262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45958.912999884262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45958.912999884262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45958.912999884262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45958.912999884262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45958.912999884262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45958.912999884262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45958.912999884262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45958.912999884262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45958.912999884262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45958.912999884262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45958.912999884262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45958.912999884262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45958.912999884262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45958.912999884262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45958.912999884262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ref="G388:G451" ca="1" si="7">IFERROR(NOW()-F388,"-")</f>
        <v>45958.912999884262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45958.912999884262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45958.912999884262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45958.912999884262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45958.912999884262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45958.912999884262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45958.912999884262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45958.912999884262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45958.912999884262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45958.912999884262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45958.912999884262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45958.912999884262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45958.912999884262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45958.912999884262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45958.912999884262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45958.912999884262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45958.912999884262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45958.912999884262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45958.912999884262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45958.912999884262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45958.912999884262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45958.912999884262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45958.912999884262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45958.912999884262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45958.912999884262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45958.912999884262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45958.912999884262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45958.912999884262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45958.912999884262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45958.912999884262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45958.912999884262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45958.912999884262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45958.912999884262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45958.912999884262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45958.912999884262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45958.912999884262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45958.912999884262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45958.912999884262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45958.912999884262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45958.912999884262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45958.912999884262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45958.912999884262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45958.912999884262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45958.912999884262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45958.912999884262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45958.912999884262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45958.912999884262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45958.912999884262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45958.912999884262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45958.912999884262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45958.912999884262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45958.912999884262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45958.912999884262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45958.912999884262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45958.912999884262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45958.912999884262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45958.912999884262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45958.912999884262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45958.912999884262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45958.912999884262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45958.912999884262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45958.912999884262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45958.912999884262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45958.912999884262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ref="G452:G515" ca="1" si="8">IFERROR(NOW()-F452,"-")</f>
        <v>45958.912999884262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45958.912999884262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45958.912999884262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45958.912999884262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45958.912999884262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45958.912999884262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45958.912999884262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45958.912999884262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45958.912999884262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45958.912999884262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45958.912999884262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45958.912999884262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45958.912999884262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45958.912999884262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45958.912999884262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45958.912999884262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45958.912999884262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45958.912999884262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45958.912999884262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45958.912999884262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45958.912999884262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45958.912999884262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45958.912999884262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45958.912999884262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45958.912999884262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45958.912999884262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45958.912999884262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45958.912999884262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45958.912999884262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45958.912999884262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45958.912999884262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45958.912999884262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45958.912999884262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45958.912999884262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45958.912999884262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45958.912999884262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45958.912999884262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45958.912999884262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45958.912999884262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45958.912999884262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45958.912999884262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45958.912999884262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45958.912999884262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45958.912999884262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45958.912999884262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45958.912999884262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45958.912999884262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45958.912999884262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45958.912999884262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45958.912999884262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45958.912999884262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45958.912999884262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45958.912999884262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45958.912999884262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45958.912999884262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45958.912999884262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45958.912999884262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45958.912999884262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45958.912999884262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45958.912999884262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45958.912999884262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45958.912999884262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45958.912999884262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45958.912999884262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ref="G516:G579" ca="1" si="9">IFERROR(NOW()-F516,"-")</f>
        <v>45958.912999884262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45958.912999884262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45958.912999884262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45958.912999884262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45958.912999884262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45958.912999884262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45958.912999884262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45958.912999884262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45958.912999884262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45958.912999884262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45958.912999884262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45958.912999884262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45958.912999884262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45958.912999884262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45958.912999884262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45958.912999884262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45958.912999884262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45958.912999884262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45958.912999884262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45958.912999884262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45958.912999884262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45958.912999884262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45958.912999884262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45958.912999884262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45958.912999884262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45958.912999884262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45958.912999884262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45958.912999884262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45958.912999884262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45958.912999884262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45958.912999884262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45958.912999884262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45958.912999884262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45958.912999884262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45958.912999884262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45958.912999884262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45958.912999884262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45958.912999884262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45958.912999884262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45958.912999884262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45958.912999884262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45958.912999884262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45958.912999884262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45958.912999884262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45958.912999884262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45958.912999884262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45958.912999884262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45958.912999884262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45958.912999884262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45958.912999884262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45958.912999884262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45958.912999884262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45958.912999884262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45958.912999884262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45958.912999884262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45958.912999884262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45958.912999884262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45958.912999884262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45958.912999884262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45958.912999884262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45958.912999884262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45958.912999884262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45958.912999884262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45958.912999884262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ref="G580:G643" ca="1" si="10">IFERROR(NOW()-F580,"-")</f>
        <v>45958.912999884262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45958.912999884262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45958.912999884262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45958.912999884262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45958.912999884262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45958.912999884262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45958.912999884262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45958.912999884262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45958.912999884262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45958.912999884262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45958.912999884262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45958.912999884262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45958.912999884262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45958.912999884262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45958.912999884262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45958.912999884262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45958.912999884262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45958.912999884262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45958.912999884262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45958.912999884262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45958.912999884262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45958.912999884262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45958.912999884262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45958.912999884262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45958.912999884262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45958.912999884262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45958.912999884262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45958.912999884262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45958.912999884262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45958.912999884262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45958.912999884262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45958.912999884262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45958.912999884262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45958.912999884262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45958.912999884262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45958.912999884262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45958.912999884262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45958.912999884262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45958.912999884262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45958.912999884262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45958.912999884262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45958.912999884262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45958.912999884262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45958.912999884262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45958.912999884262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45958.912999884262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45958.912999884262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45958.912999884262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45958.912999884262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45958.912999884262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45958.912999884262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45958.912999884262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45958.912999884262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45958.912999884262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45958.912999884262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45958.912999884262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45958.912999884262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45958.912999884262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45958.912999884262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45958.912999884262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45958.912999884262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45958.912999884262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45958.912999884262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45958.912999884262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ref="G644:G707" ca="1" si="11">IFERROR(NOW()-F644,"-")</f>
        <v>45958.912999884262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45958.912999884262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45958.912999884262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45958.912999884262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45958.912999884262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45958.912999884262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45958.912999884262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45958.912999884262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45958.912999884262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45958.912999884262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45958.912999884262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45958.912999884262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45958.912999884262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45958.912999884262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45958.912999884262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45958.912999884262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45958.912999884262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45958.912999884262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45958.912999884262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45958.912999884262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45958.912999884262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45958.912999884262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45958.912999884262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45958.912999884262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45958.912999884262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45958.912999884262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45958.912999884262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45958.912999884262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45958.912999884262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45958.912999884262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45958.912999884262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45958.912999884262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45958.912999884262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45958.912999884262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45958.912999884262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45958.912999884262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45958.912999884262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45958.912999884262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45958.912999884262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45958.912999884262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45958.912999884262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45958.912999884262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45958.912999884262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45958.912999884262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45958.912999884262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45958.912999884262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45958.912999884262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45958.912999884262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45958.912999884262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45958.912999884262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45958.912999884262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45958.912999884262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45958.912999884262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45958.912999884262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45958.912999884262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45958.912999884262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45958.912999884262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45958.912999884262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45958.912999884262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45958.912999884262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45958.912999884262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45958.912999884262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45958.912999884262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45958.912999884262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ref="G708:G771" ca="1" si="12">IFERROR(NOW()-F708,"-")</f>
        <v>45958.912999884262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45958.912999884262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45958.912999884262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45958.912999884262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45958.912999884262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45958.912999884262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45958.912999884262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45958.912999884262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45958.912999884262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45958.912999884262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45958.912999884262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45958.912999884262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45958.912999884262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45958.912999884262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45958.912999884262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45958.912999884262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45958.912999884262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45958.912999884262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45958.912999884262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45958.912999884262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45958.912999884262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45958.912999884262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45958.912999884262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45958.912999884262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45958.912999884262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45958.912999884262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45958.912999884262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45958.912999884262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45958.912999884262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45958.912999884262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45958.912999884262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45958.912999884262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45958.912999884262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45958.912999884262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45958.912999884262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45958.912999884262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45958.912999884262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45958.912999884262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45958.912999884262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45958.912999884262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45958.912999884262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45958.912999884262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45958.912999884262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45958.912999884262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45958.912999884262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45958.912999884262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45958.912999884262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45958.912999884262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45958.912999884262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45958.912999884262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45958.912999884262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45958.912999884262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45958.912999884262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45958.912999884262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45958.912999884262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45958.912999884262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45958.912999884262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45958.912999884262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45958.912999884262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45958.912999884262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45958.912999884262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45958.912999884262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45958.912999884262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45958.912999884262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ref="G772:G835" ca="1" si="13">IFERROR(NOW()-F772,"-")</f>
        <v>45958.912999884262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45958.912999884262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45958.912999884262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45958.912999884262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45958.912999884262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45958.912999884262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45958.912999884262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45958.912999884262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45958.912999884262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45958.912999884262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45958.912999884262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45958.912999884262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45958.912999884262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45958.912999884262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45958.912999884262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45958.912999884262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45958.912999884262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45958.912999884262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45958.912999884262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45958.912999884262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45958.912999884262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45958.912999884262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45958.912999884262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45958.912999884262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45958.912999884262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45958.912999884262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45958.912999884262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45958.912999884262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45958.912999884262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45958.912999884262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45958.912999884262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45958.912999884262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45958.912999884262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45958.912999884262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45958.912999884262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45958.912999884262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45958.912999884262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45958.912999884262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45958.912999884262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45958.912999884262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45958.912999884262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45958.912999884262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45958.912999884262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45958.912999884262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45958.912999884262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45958.912999884262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45958.912999884262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45958.912999884262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45958.912999884262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45958.912999884262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45958.912999884262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45958.912999884262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45958.912999884262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45958.912999884262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45958.912999884262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45958.912999884262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45958.912999884262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45958.912999884262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45958.912999884262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45958.912999884262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45958.912999884262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45958.912999884262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45958.912999884262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45958.912999884262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ref="G836:G899" ca="1" si="14">IFERROR(NOW()-F836,"-")</f>
        <v>45958.912999884262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45958.912999884262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45958.912999884262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45958.912999884262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45958.912999884262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45958.912999884262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45958.912999884262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45958.912999884262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45958.912999884262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45958.912999884262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45958.912999884262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45958.912999884262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45958.912999884262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45958.912999884262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45958.912999884262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45958.912999884262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45958.912999884262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45958.912999884262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45958.912999884262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45958.912999884262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45958.912999884262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45958.912999884262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45958.912999884262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45958.912999884262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45958.912999884262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45958.912999884262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45958.912999884262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45958.912999884262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45958.912999884262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45958.912999884262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45958.912999884262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45958.912999884262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45958.912999884262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45958.912999884262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45958.912999884262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45958.912999884262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45958.912999884262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45958.912999884262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45958.912999884262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45958.912999884262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45958.912999884262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45958.912999884262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45958.912999884262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45958.912999884262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45958.912999884262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45958.912999884262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45958.912999884262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45958.912999884262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45958.912999884262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45958.912999884262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45958.912999884262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45958.912999884262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45958.912999884262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45958.912999884262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45958.912999884262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45958.912999884262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45958.912999884262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45958.912999884262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45958.912999884262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45958.912999884262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45958.912999884262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45958.912999884262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45958.912999884262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45958.912999884262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ref="G900:G963" ca="1" si="15">IFERROR(NOW()-F900,"-")</f>
        <v>45958.912999884262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45958.912999884262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45958.912999884262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45958.912999884262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45958.912999884262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45958.912999884262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45958.912999884262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45958.912999884262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45958.912999884262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45958.912999884262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45958.912999884262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45958.912999884262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45958.912999884262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45958.912999884262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45958.912999884262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45958.912999884262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45958.912999884262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45958.912999884262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45958.912999884262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45958.912999884262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45958.912999884262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45958.912999884262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45958.912999884262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45958.912999884262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45958.912999884262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45958.912999884262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45958.912999884262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45958.912999884262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45958.912999884262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45958.912999884262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45958.912999884262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45958.912999884262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45958.912999884262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45958.912999884262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45958.912999884262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45958.912999884262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45958.912999884262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45958.912999884262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45958.912999884262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45958.912999884262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45958.912999884262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45958.912999884262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45958.912999884262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45958.912999884262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45958.912999884262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45958.912999884262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45958.912999884262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45958.912999884262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45958.912999884262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45958.912999884262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45958.912999884262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45958.912999884262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45958.912999884262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45958.912999884262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45958.912999884262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45958.912999884262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45958.912999884262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45958.912999884262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45958.912999884262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45958.912999884262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45958.912999884262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45958.912999884262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45958.912999884262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45958.912999884262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ref="G964:G1027" ca="1" si="16">IFERROR(NOW()-F964,"-")</f>
        <v>45958.912999884262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45958.912999884262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45958.912999884262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45958.912999884262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45958.912999884262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45958.912999884262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45958.912999884262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45958.912999884262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45958.912999884262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45958.912999884262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45958.912999884262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45958.912999884262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45958.912999884262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45958.912999884262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45958.912999884262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45958.912999884262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45958.912999884262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45958.912999884262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45958.912999884262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45958.912999884262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45958.912999884262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45958.912999884262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45958.912999884262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45958.912999884262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45958.912999884262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45958.912999884262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45958.912999884262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45958.912999884262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45958.912999884262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45958.912999884262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45958.912999884262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45958.912999884262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45958.912999884262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45958.912999884262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45958.912999884262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45958.912999884262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45958.912999884262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45958.912999884262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45958.912999884262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45958.912999884262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45958.912999884262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45958.912999884262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45958.912999884262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45958.912999884262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45958.912999884262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45958.912999884262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45958.912999884262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45958.912999884262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45958.912999884262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45958.912999884262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45958.912999884262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45958.912999884262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45958.912999884262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45958.912999884262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45958.912999884262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45958.912999884262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45958.912999884262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45958.912999884262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45958.912999884262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45958.912999884262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45958.912999884262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45958.912999884262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45958.912999884262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45958.912999884262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ref="G1028:G1091" ca="1" si="17">IFERROR(NOW()-F1028,"-")</f>
        <v>45958.912999884262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45958.912999884262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45958.912999884262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45958.912999884262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45958.912999884262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45958.912999884262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45958.912999884262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45958.912999884262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45958.912999884262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45958.912999884262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45958.912999884262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45958.912999884262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45958.912999884262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45958.912999884262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45958.912999884262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45958.912999884262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45958.912999884262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45958.912999884262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45958.912999884262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45958.912999884262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45958.912999884262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45958.912999884262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45958.912999884262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45958.912999884262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45958.912999884262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45958.912999884262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45958.912999884262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45958.912999884262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45958.912999884262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45958.912999884262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45958.912999884262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45958.912999884262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45958.912999884262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45958.912999884262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45958.912999884262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45958.912999884262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45958.912999884262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45958.912999884262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45958.912999884262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45958.912999884262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45958.912999884262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45958.912999884262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45958.912999884262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45958.912999884262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45958.912999884262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45958.912999884262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45958.912999884262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45958.912999884262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45958.912999884262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45958.912999884262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45958.912999884262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45958.912999884262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45958.912999884262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45958.912999884262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45958.912999884262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45958.912999884262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45958.912999884262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45958.912999884262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45958.912999884262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45958.912999884262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45958.912999884262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45958.912999884262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45958.912999884262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45958.912999884262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ref="G1092:G1106" ca="1" si="18">IFERROR(NOW()-F1092,"-")</f>
        <v>45958.912999884262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45958.912999884262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45958.912999884262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45958.912999884262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45958.912999884262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45958.912999884262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45958.912999884262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45958.912999884262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45958.912999884262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45958.912999884262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45958.912999884262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45958.912999884262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45958.912999884262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45958.912999884262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45958.912999884262</v>
      </c>
      <c r="H1106" s="22"/>
      <c r="I1106" s="19" t="str">
        <f>IFERROR(VLOOKUP(D1106,DB!A:F,6,0),"")</f>
        <v/>
      </c>
      <c r="J1106" s="18" t="str">
        <f>IFERROR(VLOOKUP(D1106,DB!A:G,7,0),"")</f>
        <v/>
      </c>
      <c r="K1106" s="46"/>
      <c r="L1106" s="23" t="str">
        <f>IFERROR(VLOOKUP(D1106,DB!A:I,9,0),"")</f>
        <v/>
      </c>
    </row>
  </sheetData>
  <dataValidations count="2">
    <dataValidation allowBlank="1" showInputMessage="1" showErrorMessage="1" sqref="E1" xr:uid="{5914219A-CB83-432D-936A-CC0CB6F3982A}"/>
    <dataValidation type="list" allowBlank="1" showInputMessage="1" showErrorMessage="1" sqref="E2:E110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255.43228229166562</v>
      </c>
      <c r="H2" s="99">
        <v>45703.474768518521</v>
      </c>
      <c r="I2" s="99" t="str">
        <f>IFERROR(VLOOKUP(D2,DB!A:F,6,0),"")</f>
        <v>SCECO</v>
      </c>
      <c r="J2" s="99" t="str">
        <f>IFERROR(VLOOKUP(D2,DB!A:G,7,0),"")</f>
        <v>Dead</v>
      </c>
      <c r="K2" s="101" t="s">
        <v>39091</v>
      </c>
      <c r="L2" s="94" t="str">
        <f>IFERROR(VLOOKUP(D2,DB!A:I,9,0),"")</f>
        <v>Latis</v>
      </c>
    </row>
    <row r="3" spans="1:16" ht="33.75" customHeight="1">
      <c r="A3" s="119" t="s">
        <v>39092</v>
      </c>
      <c r="B3" s="119" t="str">
        <f>IFERROR(VLOOKUP(D3,DB!A:K,11,0),"")</f>
        <v>R4</v>
      </c>
      <c r="C3" s="120">
        <v>1</v>
      </c>
      <c r="D3" s="94" t="s">
        <v>22454</v>
      </c>
      <c r="E3" s="98" t="s">
        <v>38998</v>
      </c>
      <c r="F3" s="123">
        <v>45958.875694444447</v>
      </c>
      <c r="G3" s="124">
        <f ca="1">IFERROR(NOW()-F3,"")</f>
        <v>3.7305439815099817E-2</v>
      </c>
      <c r="H3" s="123">
        <v>45958.746076388888</v>
      </c>
      <c r="I3" s="119" t="str">
        <f>IFERROR(VLOOKUP(D3,DB!A:F,6,0),"")</f>
        <v>SCECO</v>
      </c>
      <c r="J3" s="119" t="str">
        <f>IFERROR(VLOOKUP(D3,DB!A:G,7,0),"")</f>
        <v>Dead</v>
      </c>
      <c r="K3" s="125" t="s">
        <v>39093</v>
      </c>
      <c r="L3" s="121" t="str">
        <f>IFERROR(VLOOKUP(D3,DB!A:I,9,0),"")</f>
        <v>Latis</v>
      </c>
    </row>
    <row r="4" spans="1:16" ht="15" customHeight="1">
      <c r="A4" s="119" t="s">
        <v>39094</v>
      </c>
      <c r="B4" s="119" t="str">
        <f>IFERROR(VLOOKUP(D4,DB!A:K,11,0),"")</f>
        <v>R4</v>
      </c>
      <c r="C4" s="120">
        <v>1</v>
      </c>
      <c r="D4" s="94" t="s">
        <v>25831</v>
      </c>
      <c r="E4" s="98" t="s">
        <v>38998</v>
      </c>
      <c r="F4" s="123">
        <v>45958.893055555556</v>
      </c>
      <c r="G4" s="124">
        <f ca="1">IFERROR(NOW()-F4,"")</f>
        <v>1.9944328705605585E-2</v>
      </c>
      <c r="H4" s="123">
        <v>45958.887465277781</v>
      </c>
      <c r="I4" s="119" t="str">
        <f>IFERROR(VLOOKUP(D4,DB!A:F,6,0),"")</f>
        <v>SCECO</v>
      </c>
      <c r="J4" s="119" t="str">
        <f>IFERROR(VLOOKUP(D4,DB!A:G,7,0),"")</f>
        <v>In progress</v>
      </c>
      <c r="K4" s="125" t="s">
        <v>39095</v>
      </c>
      <c r="L4" s="121" t="str">
        <f>IFERROR(VLOOKUP(D4,DB!A:I,9,0),"")</f>
        <v>Latis</v>
      </c>
    </row>
    <row r="5" spans="1:16" ht="15" customHeight="1">
      <c r="A5" s="119"/>
      <c r="B5" s="119" t="str">
        <f>IFERROR(VLOOKUP(D5,DB!A:K,11,0),"")</f>
        <v/>
      </c>
      <c r="C5" s="120"/>
      <c r="D5" s="121"/>
      <c r="E5" s="98"/>
      <c r="F5" s="123"/>
      <c r="G5" s="124">
        <f ca="1">IFERROR(NOW()-F5,"")</f>
        <v>45958.912999884262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45958.912999884262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45958.912999884262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45958.912999884262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45958.912999884262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45958.912999884262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45958.912999884262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45958.912999884262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45958.912999884262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45958.912999884262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45958.912999884262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45958.912999884262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45958.912999884262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45958.912999884262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45958.912999884262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45958.912999884262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45958.912999884262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45958.912999884262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45958.912999884262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45958.912999884262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45958.912999884262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45958.912999884262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45958.912999884262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45958.912999884262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45958.912999884262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45958.912999884262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45958.912999884262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45958.912999884262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45958.912999884262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45958.912999884262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45958.912999884262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45958.912999884262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45958.912999884262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45958.912999884262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45958.912999884262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45958.912999884262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45958.912999884262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45958.912999884262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45958.912999884262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45958.912999884262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45958.912999884262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45958.912999884262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45958.912999884262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45958.912999884262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45958.912999884262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45958.912999884262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45958.912999884262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45958.912999884262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45958.912999884262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45958.912999884262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45958.912999884262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45958.912999884262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45958.912999884262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45958.912999884262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45958.912999884262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45958.912999884262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45958.912999884262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45958.912999884262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45958.912999884262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45958.912999884262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45958.912999884262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45958.912999884262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45958.912999884262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45958.912999884262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45958.912999884262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45958.912999884262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45958.912999884262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45958.912999884262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45958.912999884262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45958.912999884262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45958.912999884262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45958.912999884262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45958.912999884262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45958.912999884262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45958.912999884262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45958.912999884262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45958.912999884262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45958.912999884262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45958.912999884262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45958.912999884262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45958.912999884262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45958.912999884262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45958.912999884262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45958.912999884262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45958.912999884262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45958.912999884262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45958.912999884262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45958.912999884262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45958.912999884262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45958.912999884262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45958.912999884262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45958.912999884262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45958.912999884262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45958.912999884262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45958.912999884262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45958.912999884262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45958.912999884262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45958.912999884262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45958.912999884262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45958.912999884262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45958.912999884262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45958.912999884262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45958.912999884262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45958.912999884262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45958.912999884262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45958.912999884262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45958.912999884262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45958.912999884262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45958.912999884262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45958.912999884262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45958.912999884262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45958.912999884262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45958.912999884262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45958.912999884262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45958.912999884262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45958.912999884262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45958.912999884262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45958.912999884262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45958.912999884262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45958.912999884262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45958.912999884262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45958.912999884262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45958.912999884262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45958.912999884262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45958.912999884262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45958.912999884262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45958.912999884262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45958.912999884262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45958.912999884262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45958.912999884262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45958.912999884262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45958.912999884262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45958.912999884262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45958.912999884262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45958.912999884262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45958.912999884262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45958.912999884262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45958.912999884262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45958.912999884262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45958.912999884262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45958.912999884262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45958.912999884262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45958.912999884262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45958.912999884262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45958.912999884262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45958.912999884262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45958.912999884262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45958.912999884262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45958.912999884262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45958.912999884262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45958.912999884262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45958.912999884262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45958.912999884262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45958.912999884262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45958.912999884262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45958.912999884262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45958.912999884262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45958.912999884262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45958.912999884262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45958.912999884262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45958.912999884262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45958.912999884262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45958.912999884262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45958.912999884262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45958.912999884262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45958.912999884262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45958.912999884262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45958.912999884262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45958.912999884262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45958.912999884262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45958.912999884262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45958.912999884262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45958.912999884262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45958.912999884262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45958.912999884262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45958.912999884262</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45958.912999884262</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K16" sqref="K1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39096</v>
      </c>
      <c r="B2" s="37" t="str">
        <f>IFERROR(VLOOKUP(D2,DB!A:K,11,0),"")</f>
        <v>R5</v>
      </c>
      <c r="C2" s="37">
        <v>3</v>
      </c>
      <c r="D2" s="118" t="s">
        <v>36034</v>
      </c>
      <c r="E2" s="37" t="s">
        <v>38998</v>
      </c>
      <c r="F2" s="38">
        <v>45891.832060185188</v>
      </c>
      <c r="G2" s="144">
        <f ca="1">IFERROR(NOW()-F2,"")</f>
        <v>67.080939699073497</v>
      </c>
      <c r="H2" s="38">
        <v>45891.790393518517</v>
      </c>
      <c r="I2" s="37" t="str">
        <f>IFERROR(VLOOKUP(D2,DB!A:F,6,0),"")</f>
        <v>Generator-SG</v>
      </c>
      <c r="J2" s="37" t="str">
        <f>IFERROR(VLOOKUP(D2,DB!A:G,7,0),"")</f>
        <v>Vandalized</v>
      </c>
      <c r="K2" s="37" t="s">
        <v>39097</v>
      </c>
      <c r="L2" s="37" t="str">
        <f>IFERROR(VLOOKUP(D2,DB!A:I,9,0),"")</f>
        <v>Latis</v>
      </c>
      <c r="M2" s="117"/>
    </row>
    <row r="3" spans="1:13" ht="30.75">
      <c r="A3" s="37" t="s">
        <v>39098</v>
      </c>
      <c r="B3" s="37" t="str">
        <f>IFERROR(VLOOKUP(D3,DB!A:K,11,0),"")</f>
        <v>R5</v>
      </c>
      <c r="C3" s="37">
        <v>1</v>
      </c>
      <c r="D3" s="37" t="s">
        <v>31329</v>
      </c>
      <c r="E3" s="37" t="s">
        <v>39081</v>
      </c>
      <c r="F3" s="38">
        <v>45926.188877314817</v>
      </c>
      <c r="G3" s="144">
        <f t="shared" ref="G3" ca="1" si="0">IFERROR(NOW()-F3,"")</f>
        <v>32.724122569445171</v>
      </c>
      <c r="H3" s="38">
        <v>45926.158159722225</v>
      </c>
      <c r="I3" s="37" t="str">
        <f>IFERROR(VLOOKUP(D3,DB!A:F,6,0),"")</f>
        <v>SCECO</v>
      </c>
      <c r="J3" s="37" t="str">
        <f>IFERROR(VLOOKUP(D3,DB!A:G,7,0),"")</f>
        <v>Good</v>
      </c>
      <c r="K3" s="37" t="s">
        <v>39099</v>
      </c>
      <c r="L3" s="37" t="str">
        <f>IFERROR(VLOOKUP(D3,DB!A:I,9,0),"")</f>
        <v>Latis</v>
      </c>
      <c r="M3" s="117"/>
    </row>
    <row r="4" spans="1:13" ht="48" customHeight="1">
      <c r="A4" s="152" t="s">
        <v>39100</v>
      </c>
      <c r="B4" s="152" t="str">
        <f>IFERROR(VLOOKUP(D4,DB!A:K,11,0),"")</f>
        <v>R5</v>
      </c>
      <c r="C4" s="152">
        <v>1</v>
      </c>
      <c r="D4" s="152" t="s">
        <v>34781</v>
      </c>
      <c r="E4" s="152" t="s">
        <v>39081</v>
      </c>
      <c r="F4" s="153">
        <v>45948.661111111112</v>
      </c>
      <c r="G4" s="154">
        <f ca="1">IFERROR(NOW()-F4,"")</f>
        <v>10.251888541664812</v>
      </c>
      <c r="H4" s="153">
        <v>45948.661111111112</v>
      </c>
      <c r="I4" s="152" t="str">
        <f>IFERROR(VLOOKUP(D4,DB!A:F,6,0),"")</f>
        <v>SCECO</v>
      </c>
      <c r="J4" s="152" t="str">
        <f>IFERROR(VLOOKUP(D4,DB!A:G,7,0),"")</f>
        <v>Dead</v>
      </c>
      <c r="K4" s="152" t="s">
        <v>39101</v>
      </c>
      <c r="L4" s="152" t="str">
        <f>IFERROR(VLOOKUP(D4,DB!A:I,9,0),"")</f>
        <v>Latis</v>
      </c>
    </row>
    <row r="5" spans="1:13" ht="15">
      <c r="A5" s="152" t="s">
        <v>39102</v>
      </c>
      <c r="B5" s="152" t="str">
        <f>IFERROR(VLOOKUP(D5,DB!A:K,11,0),"")</f>
        <v>R5</v>
      </c>
      <c r="C5" s="152">
        <v>1</v>
      </c>
      <c r="D5" s="152" t="s">
        <v>36610</v>
      </c>
      <c r="E5" s="152" t="s">
        <v>38998</v>
      </c>
      <c r="F5" s="153">
        <v>45958.860925925925</v>
      </c>
      <c r="G5" s="154">
        <f ca="1">IFERROR(NOW()-F5,"")</f>
        <v>5.2073726852540858E-2</v>
      </c>
      <c r="H5" s="153">
        <v>45958.839675925927</v>
      </c>
      <c r="I5" s="152" t="str">
        <f>IFERROR(VLOOKUP(D5,DB!A:F,6,0),"")</f>
        <v>Generator-SG</v>
      </c>
      <c r="J5" s="152" t="str">
        <f>IFERROR(VLOOKUP(D5,DB!A:G,7,0),"")</f>
        <v>Vandalized</v>
      </c>
      <c r="K5" s="152" t="s">
        <v>39103</v>
      </c>
      <c r="L5" s="152" t="str">
        <f>IFERROR(VLOOKUP(D5,DB!A:I,9,0),"")</f>
        <v>Latis</v>
      </c>
    </row>
    <row r="6" spans="1:13" ht="15">
      <c r="A6" s="152"/>
      <c r="B6" s="152" t="str">
        <f>IFERROR(VLOOKUP(D6,DB!A:K,11,0),"")</f>
        <v/>
      </c>
      <c r="C6" s="152"/>
      <c r="D6" s="169"/>
      <c r="E6" s="152"/>
      <c r="F6" s="153"/>
      <c r="G6" s="154">
        <f ca="1">IFERROR(NOW()-F6,"")</f>
        <v>45958.912999652777</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45958.912999652777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45958.912999652777</v>
      </c>
      <c r="H8" s="153"/>
      <c r="I8" s="152" t="str">
        <f>IFERROR(VLOOKUP(D8,DB!A:F,6,0),"")</f>
        <v/>
      </c>
      <c r="J8" s="152" t="str">
        <f>IFERROR(VLOOKUP(D8,DB!A:G,7,0),"")</f>
        <v/>
      </c>
      <c r="K8" s="152"/>
      <c r="L8" s="152" t="str">
        <f>IFERROR(VLOOKUP(D8,DB!A:I,9,0),"")</f>
        <v/>
      </c>
    </row>
    <row r="9" spans="1:13" ht="30.75">
      <c r="A9" s="152"/>
      <c r="B9" s="152" t="str">
        <f>IFERROR(VLOOKUP(D9,DB!A:K,11,0),"")</f>
        <v/>
      </c>
      <c r="C9" s="152"/>
      <c r="D9" s="152"/>
      <c r="E9" s="152"/>
      <c r="F9" s="153"/>
      <c r="G9" s="154">
        <f ca="1">IFERROR(NOW()-F9,"")</f>
        <v>45958.912999652777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45958.912999652777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45958.912999652777</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45958.912999652777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45958.912999652777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45958.912999652777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45958.912999652777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45958.912999652777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45958.912999652777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45958.912999652777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45958.912999652777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45958.912999652777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45958.912999652777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45958.912999652777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45958.912999652777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45958.912999652777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45958.912999652777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45958.912999652777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45958.912999652777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45958.912999652777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45958.912999652777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45958.912999652777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45958.912999652777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45958.912999652777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45958.912999652777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45958.912999652777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45958.912999652777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45958.912999652777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45958.912999652777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45958.912999652777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45958.912999652777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45958.912999652777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45958.912999652777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45958.912999652777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45958.912999652777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45958.912999652777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45958.912999652777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45958.912999652777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45958.912999652777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45958.912999652777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45958.912999652777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45958.912999652777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45958.912999652777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45958.912999652777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45958.912999652777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45958.912999652777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45958.912999652777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45958.912999652777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45958.912999652777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45958.912999652777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45958.912999652777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45958.912999652777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45958.912999652777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45958.912999652777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45958.912999652777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45958.912999652777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45958.912999652777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45958.912999652777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45958.912999652777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45958.912999652777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45958.912999652777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45958.912999652777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45958.912999652777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45958.912999652777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45958.912999652777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45958.912999652777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45958.912999652777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45958.912999652777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45958.912999652777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45958.912999652777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45958.912999652777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45958.912999652777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45958.912999652777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45958.912999652777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45958.912999652777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45958.912999652777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45958.912999652777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45958.912999652777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45958.912999652777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45958.912999652777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45958.912999652777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45958.912999652777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45958.912999652777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45958.912999652777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45958.912999652777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45958.912999652777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45958.912999652777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45958.912999652777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45958.912999652777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45958.912999652777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45958.912999652777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45958.912999652777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45958.912999652777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45958.912999652777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45958.912999652777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45958.912999652777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45958.912999652777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45958.912999652777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45958.912999652777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45958.912999652777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45958.912999652777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45958.912999652777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45958.912999652777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45958.912999652777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45958.912999652777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45958.912999652777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45958.912999652777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45958.912999652777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45958.912999652777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45958.912999652777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45958.912999652777</v>
      </c>
      <c r="H119" s="153"/>
      <c r="I119" s="152" t="str">
        <f>IFERROR(VLOOKUP(D119,DB!A:F,6,0),"")</f>
        <v/>
      </c>
      <c r="J119" s="152" t="str">
        <f>IFERROR(VLOOKUP(D119,DB!A:G,7,0),"")</f>
        <v/>
      </c>
      <c r="K119" s="152"/>
      <c r="L119" s="152" t="str">
        <f>IFERROR(VLOOKUP(D119,DB!A:I,9,0),"")</f>
        <v/>
      </c>
    </row>
    <row r="120" spans="1:12" ht="15">
      <c r="A120" s="158"/>
      <c r="B120" s="158" t="str">
        <f>IFERROR(VLOOKUP(D120,DB!A:K,11,0),"")</f>
        <v/>
      </c>
      <c r="C120" s="158"/>
      <c r="D120" s="158"/>
      <c r="E120" s="158"/>
      <c r="F120" s="159"/>
      <c r="G120" s="160">
        <f ca="1">IFERROR(NOW()-F120,"")</f>
        <v>45958.912999652777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45958.912999652777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45958.912999652777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45958.912999652777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45958.912999652777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45958.912999652777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45958.912999652777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45958.912999652777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45958.912999652777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45958.912999652777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45958.912999652777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45958.912999652777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45958.912999652777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45958.912999652777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45958.912999652777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45958.912999652777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45958.912999652777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45958.912999652777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45958.912999652777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45958.912999652777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45958.912999652777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45958.912999652777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45958.912999652777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45958.912999652777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45958.912999652777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45958.912999652777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45958.912999652777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45958.912999652777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45958.912999652777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45958.912999652777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45958.912999652777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45958.912999652777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45958.912999652777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45958.912999652777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45958.912999652777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45958.912999652777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45958.912999652777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45958.912999652777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45958.912999652777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45958.912999652777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45958.912999652777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45958.912999652777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45958.912999652777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45958.912999652777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45958.912999652777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45958.912999652777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45958.912999652777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45958.912999652777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45958.912999652777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45958.912999652777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45958.912999652777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45958.912999652777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45958.912999652777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45958.912999652777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45958.912999652777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45958.912999652777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45958.912999652777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45958.912999652777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45958.912999652777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45958.912999652777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45958.912999652777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45958.912999652777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45958.912999652777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45958.912999652777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45958.912999652777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45958.912999652777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45958.912999652777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45958.912999652777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45958.912999652777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45958.912999652777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45958.912999652777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45958.912999652777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45958.912999652777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45958.912999652777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45958.912999652777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45958.912999652777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45958.912999652777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45958.912999652777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45958.912999652777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45958.912999652777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45958.912999652777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45958.912999652777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45958.912999652777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45958.912999652777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45958.912999652777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45958.912999652777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45958.912999652777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45958.912999652777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45958.912999652777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45958.912999652777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45958.912999652777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45958.912999652777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45958.912999652777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45958.912999652777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45958.912999652777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45958.912999652777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45958.912999652777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45958.912999652777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45958.912999652777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45958.912999652777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45958.912999652777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45958.912999652777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45958.912999652777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45958.912999652777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45958.912999652777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45958.912999652777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45958.912999652777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45958.912999652777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45958.912999652777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45958.912999652777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45958.912999652777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45958.912999652777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45958.912999652777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45958.912999652777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45958.912999652777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45958.912999652777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45958.912999652777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45958.912999652777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45958.912999652777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45958.912999652777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45958.912999652777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45958.912999652777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45958.912999652777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45958.912999652777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45958.912999652777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45958.912999652777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45958.912999652777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45958.912999652777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45958.912999652777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45958.912999652777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45958.912999652777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45958.912999652777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45958.912999652777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45958.912999652777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45958.912999652777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45958.912999652777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45958.912999652777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45958.912999652777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45958.912999652777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45958.912999652777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45958.912999652777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45958.912999652777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45958.912999652777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45958.912999652777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45958.912999652777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45958.912999652777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45958.912999652777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45958.912999652777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45958.912999652777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45958.912999652777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45958.912999652777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45958.912999652777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45958.912999652777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45958.912999652777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45958.912999652777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45958.912999652777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45958.912999652777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45958.912999652777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45958.912999652777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45958.912999652777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45958.912999652777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45958.912999652777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45958.912999652777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45958.912999652777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45958.912999652777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45958.912999652777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45958.912999652777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45958.912999652777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45958.912999652777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45958.912999652777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45958.912999652777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45958.912999652777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45958.912999652777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45958.912999652777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45958.912999652777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45958.912999652777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45958.912999652777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45958.912999652777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45958.912999652777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45958.912999652777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45958.912999652777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45958.912999652777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45958.912999652777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45958.912999652777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45958.912999652777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45958.912999652777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45958.912999652777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45958.912999652777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45958.912999652777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45958.912999652777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45958.912999652777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45958.912999652777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45958.912999652777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45958.912999652777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45958.912999652777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45958.912999652777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45958.912999652777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45958.912999652777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45958.912999652777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45958.912999652777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45958.912999652777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45958.912999652777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45958.912999652777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45958.912999652777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45958.912999652777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45958.912999652777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45958.912999652777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45958.912999652777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45958.912999652777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45958.912999652777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45958.912999652777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45958.912999652777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45958.912999652777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45958.912999652777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45958.912999652777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45958.912999652777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45958.912999652777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45958.912999652777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45958.912999652777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45958.912999652777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45958.912999652777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45958.912999652777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45958.912999652777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45958.912999652777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45958.912999652777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45958.912999652777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45958.912999652777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45958.912999652777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45958.912999652777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45958.912999652777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45958.912999652777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45958.912999652777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45958.912999652777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45958.912999652777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45958.912999652777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45958.912999652777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45958.912999652777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45958.912999652777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45958.912999652777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45958.912999652777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45958.912999652777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45958.912999652777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45958.912999652777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45958.912999652777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45958.912999652777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45958.912999652777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45958.912999652777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45958.912999652777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45958.912999652777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45958.912999652777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45958.912999652777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45958.912999652777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45958.912999652777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45958.912999652777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45958.912999652777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45958.912999652777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45958.912999652777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45958.912999652777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45958.912999652777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45958.912999652777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45958.912999652777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45958.912999652777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45958.912999652777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45958.912999652777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45958.912999652777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45958.912999652777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45958.912999652777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45958.912999652777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45958.912999652777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45958.912999652777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45958.912999652777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45958.912999652777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45958.912999652777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45958.912999652777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45958.912999652777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45958.912999652777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45958.912999652777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45958.912999652777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45958.912999652777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45958.912999652777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45958.912999652777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45958.912999652777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45958.912999652777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45958.912999652777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45958.912999652777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45958.912999652777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45958.912999652777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45958.912999652777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45958.912999652777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45958.912999652777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45958.912999652777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45958.912999652777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45958.912999652777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45958.912999652777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45958.912999652777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45958.912999652777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45958.912999652777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45958.912999652777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45958.912999652777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45958.912999652777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45958.912999652777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45958.912999652777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45958.912999652777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45958.912999652777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45958.912999652777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45958.912999652777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45958.912999652777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45958.912999652777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45958.912999652777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45958.912999652777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45958.912999652777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45958.912999652777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45958.912999652777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45958.912999652777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45958.912999652777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45958.912999652777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45958.912999652777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45958.912999652777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45958.912999652777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45958.912999652777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45958.912999652777</v>
      </c>
      <c r="H440" s="159"/>
      <c r="I440" s="158" t="str">
        <f>IFERROR(VLOOKUP(D440,DB!A:F,6,0),"")</f>
        <v/>
      </c>
      <c r="J440" s="158" t="str">
        <f>IFERROR(VLOOKUP(D440,DB!A:G,7,0),"")</f>
        <v/>
      </c>
      <c r="K440" s="158"/>
      <c r="L440" s="158" t="str">
        <f>IFERROR(VLOOKUP(D440,DB!A:I,9,0),"")</f>
        <v/>
      </c>
    </row>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50" ht="15"/>
    <row r="551" ht="15"/>
    <row r="553" ht="15"/>
    <row r="554" ht="15"/>
    <row r="555" ht="15"/>
    <row r="556" ht="15"/>
    <row r="558" ht="15"/>
    <row r="559" ht="15"/>
    <row r="566" ht="15"/>
    <row r="567" ht="15"/>
    <row r="568" ht="15"/>
    <row r="569" ht="15"/>
    <row r="570" ht="15"/>
    <row r="571" ht="15"/>
    <row r="574" ht="15"/>
    <row r="575" ht="15"/>
    <row r="576" ht="15"/>
    <row r="577" ht="15"/>
    <row r="578" ht="15"/>
    <row r="579" ht="15"/>
    <row r="580" ht="15"/>
    <row r="581" ht="15"/>
    <row r="582" ht="15"/>
    <row r="583" ht="15"/>
    <row r="584" ht="15"/>
    <row r="585"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1" ht="15"/>
    <row r="642" ht="15"/>
    <row r="679" ht="15"/>
    <row r="680" ht="15"/>
    <row r="681" ht="15"/>
    <row r="682" ht="15"/>
    <row r="683" ht="15"/>
    <row r="684" ht="15"/>
    <row r="685" ht="15"/>
    <row r="686" ht="15"/>
    <row r="687" ht="15"/>
    <row r="688"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9" ht="15"/>
    <row r="770" ht="15"/>
    <row r="771" ht="15"/>
    <row r="773" ht="15"/>
    <row r="774"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978" ht="15"/>
    <row r="979" ht="15"/>
    <row r="980" ht="15"/>
    <row r="981" ht="15"/>
    <row r="982" ht="15"/>
    <row r="983" ht="15"/>
    <row r="989" ht="15"/>
    <row r="990" ht="15"/>
    <row r="991" ht="15"/>
    <row r="992" ht="15"/>
    <row r="993" ht="15"/>
    <row r="994" ht="15"/>
    <row r="995"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6" ht="15"/>
    <row r="1047" ht="15"/>
    <row r="1053" ht="15"/>
    <row r="1054" ht="15"/>
    <row r="1056" ht="15"/>
    <row r="1057" ht="15"/>
    <row r="1058" ht="15"/>
    <row r="1059" ht="15"/>
    <row r="1060" ht="15"/>
    <row r="1061" ht="15"/>
    <row r="1062" ht="15"/>
    <row r="1064" ht="15"/>
    <row r="1065" ht="15"/>
    <row r="1066"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5" ht="15"/>
    <row r="1136" ht="15"/>
    <row r="1137" ht="15"/>
    <row r="1138" ht="15"/>
    <row r="1139" ht="15"/>
    <row r="1140" ht="15"/>
    <row r="1141" ht="15"/>
    <row r="1142" ht="15"/>
    <row r="1143" ht="15"/>
    <row r="1144" ht="15"/>
    <row r="1145" ht="15"/>
    <row r="1146" ht="15"/>
    <row r="1147" ht="15"/>
    <row r="1148" ht="15"/>
    <row r="1150" ht="15"/>
    <row r="1151" ht="15"/>
    <row r="1152" ht="15"/>
    <row r="1153" ht="15"/>
    <row r="1154" ht="15"/>
    <row r="1155" ht="15"/>
    <row r="1156" ht="15"/>
    <row r="1157" ht="15"/>
    <row r="1158" ht="15"/>
    <row r="1159" ht="15"/>
    <row r="1160" ht="15"/>
    <row r="1161" ht="15"/>
    <row r="1164" ht="15"/>
    <row r="1165" ht="15"/>
    <row r="1166" ht="15"/>
    <row r="1167" ht="15"/>
    <row r="1168" ht="15"/>
    <row r="1169" ht="15"/>
    <row r="1170" ht="15"/>
    <row r="1172" ht="15"/>
    <row r="1173" ht="15"/>
    <row r="1174" ht="15"/>
    <row r="1175" ht="15"/>
    <row r="1176" ht="15"/>
    <row r="1177" ht="15"/>
    <row r="1178" ht="15"/>
    <row r="1179" ht="15"/>
    <row r="1180" ht="15"/>
    <row r="1181" ht="15"/>
    <row r="1182" ht="15"/>
    <row r="1184" ht="15"/>
    <row r="1185" ht="15"/>
    <row r="1186" ht="15"/>
    <row r="1187" ht="15"/>
    <row r="1188" ht="15"/>
    <row r="1189" ht="15"/>
    <row r="1190" ht="15"/>
    <row r="1191" ht="15"/>
    <row r="1192" ht="15"/>
    <row r="1193" ht="15"/>
    <row r="1201" ht="15"/>
    <row r="1202" ht="15"/>
    <row r="1205" ht="15"/>
    <row r="1206" ht="15"/>
    <row r="1207" ht="15"/>
    <row r="1208" ht="15"/>
    <row r="1209" ht="15"/>
    <row r="1210" ht="15"/>
    <row r="1211" ht="15"/>
    <row r="1212" ht="15"/>
    <row r="1215" ht="15"/>
    <row r="1216" ht="15"/>
    <row r="1217" ht="15"/>
    <row r="1218" ht="15"/>
    <row r="1219" ht="15"/>
    <row r="1220" ht="15"/>
    <row r="1221" ht="15"/>
    <row r="1222" ht="15"/>
    <row r="1223" ht="15"/>
    <row r="1224" ht="15"/>
    <row r="1225" ht="15"/>
    <row r="1226" ht="15"/>
    <row r="1228" ht="15"/>
    <row r="1229" ht="15"/>
    <row r="1230" ht="15"/>
    <row r="1233" ht="15"/>
    <row r="1235" ht="15"/>
    <row r="1237" ht="15"/>
    <row r="1240" ht="15"/>
    <row r="1241" ht="15"/>
    <row r="1242" ht="15"/>
    <row r="1244" ht="15"/>
    <row r="1246" ht="15"/>
    <row r="1247" ht="15"/>
    <row r="1248" ht="15"/>
    <row r="1249" ht="15"/>
    <row r="1250" ht="15"/>
    <row r="1252" ht="15"/>
    <row r="1253" ht="15"/>
    <row r="1254" ht="15"/>
    <row r="1255" ht="15"/>
    <row r="1257" ht="15"/>
    <row r="1259" ht="15"/>
    <row r="1260" ht="15"/>
    <row r="1262" ht="15"/>
    <row r="1263" ht="15"/>
    <row r="1264" ht="15"/>
    <row r="1265" ht="15"/>
    <row r="1267" ht="15"/>
    <row r="1269" ht="15"/>
    <row r="1270" ht="15"/>
    <row r="1271" ht="15"/>
    <row r="1272" ht="15"/>
    <row r="1274" ht="15"/>
    <row r="1275" ht="15"/>
    <row r="1276" ht="15"/>
    <row r="1277" ht="15"/>
    <row r="1278" ht="15"/>
    <row r="1279" ht="15"/>
    <row r="1280" ht="15"/>
    <row r="1283" ht="15"/>
    <row r="1285" ht="15"/>
    <row r="1286" ht="15"/>
    <row r="1287" ht="15"/>
    <row r="1288" ht="15"/>
    <row r="1289" ht="15"/>
    <row r="1290" ht="15"/>
    <row r="1291" ht="15"/>
    <row r="1292" ht="15"/>
    <row r="1295" ht="15"/>
    <row r="1296" ht="15"/>
    <row r="1298" ht="15"/>
    <row r="1300" ht="15"/>
    <row r="1301" ht="15"/>
    <row r="1302" ht="15"/>
    <row r="1303" ht="15"/>
    <row r="1304" ht="15"/>
  </sheetData>
  <dataValidations count="2">
    <dataValidation allowBlank="1" showInputMessage="1" showErrorMessage="1" sqref="E1" xr:uid="{920C6338-E771-4DAE-8C89-92A9093EA4DE}"/>
    <dataValidation type="list" allowBlank="1" showInputMessage="1" showErrorMessage="1" sqref="E2:E44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1"/>
  <sheetViews>
    <sheetView workbookViewId="0">
      <selection activeCell="K11" sqref="K11"/>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3" t="s">
        <v>39104</v>
      </c>
      <c r="B2" s="174" t="str">
        <f>IFERROR(VLOOKUP(D2,DB!A:K,11,0),"")</f>
        <v>R6</v>
      </c>
      <c r="C2" s="175">
        <v>1</v>
      </c>
      <c r="D2" s="174" t="s">
        <v>34942</v>
      </c>
      <c r="E2" s="106" t="s">
        <v>38998</v>
      </c>
      <c r="F2" s="176">
        <v>45958.779328703706</v>
      </c>
      <c r="G2" s="116">
        <f ca="1">IFERROR(NOW()-F2,"-")</f>
        <v>0.13367094907152932</v>
      </c>
      <c r="H2" s="176">
        <v>45958.773611111108</v>
      </c>
      <c r="I2" s="174" t="str">
        <f>IFERROR(VLOOKUP(D2,DB!A:F,6,0),"")</f>
        <v>Generator-SG</v>
      </c>
      <c r="J2" s="174" t="str">
        <f>IFERROR(VLOOKUP(D2,DB!A:G,7,0),"")</f>
        <v>Vandalized</v>
      </c>
      <c r="K2" s="177" t="s">
        <v>39105</v>
      </c>
      <c r="L2" s="178" t="str">
        <f>IFERROR(VLOOKUP(D2,DB!A:I,9,0),"")</f>
        <v>Latis</v>
      </c>
      <c r="M2" s="172"/>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t="s">
        <v>39106</v>
      </c>
      <c r="B3" s="103" t="str">
        <f>IFERROR(VLOOKUP(D3,DB!A:K,11,0),"")</f>
        <v>R6</v>
      </c>
      <c r="C3" s="105">
        <v>1</v>
      </c>
      <c r="D3" s="103" t="s">
        <v>36685</v>
      </c>
      <c r="E3" s="106" t="s">
        <v>38998</v>
      </c>
      <c r="F3" s="107">
        <v>45958.833148148151</v>
      </c>
      <c r="G3" s="77">
        <f ca="1">IFERROR(NOW()-F3,"-")</f>
        <v>7.9851504626276437E-2</v>
      </c>
      <c r="H3" s="107">
        <v>45958.82708333333</v>
      </c>
      <c r="I3" s="103" t="str">
        <f>IFERROR(VLOOKUP(D3,DB!A:F,6,0),"")</f>
        <v>SCECO</v>
      </c>
      <c r="J3" s="102" t="str">
        <f>IFERROR(VLOOKUP(D3,DB!A:G,7,0),"")</f>
        <v>Dead</v>
      </c>
      <c r="K3" s="108" t="s">
        <v>39107</v>
      </c>
      <c r="L3" s="109" t="str">
        <f>IFERROR(VLOOKUP(D3,DB!A:I,9,0),"")</f>
        <v>Latis</v>
      </c>
    </row>
    <row r="4" spans="1:16383" ht="29.25" customHeight="1">
      <c r="A4" s="104"/>
      <c r="B4" s="103" t="str">
        <f>IFERROR(VLOOKUP(D4,DB!A:K,11,0),"")</f>
        <v/>
      </c>
      <c r="C4" s="105"/>
      <c r="D4" s="169"/>
      <c r="E4" s="106"/>
      <c r="F4" s="107"/>
      <c r="G4" s="77">
        <f ca="1">IFERROR(NOW()-F4,"-")</f>
        <v>45958.912999652777</v>
      </c>
      <c r="H4" s="107"/>
      <c r="I4" s="103" t="str">
        <f>IFERROR(VLOOKUP(D4,DB!A:F,6,0),"")</f>
        <v/>
      </c>
      <c r="J4" s="102" t="str">
        <f>IFERROR(VLOOKUP(D4,DB!A:G,7,0),"")</f>
        <v/>
      </c>
      <c r="K4" s="108"/>
      <c r="L4" s="109" t="str">
        <f>IFERROR(VLOOKUP(D4,DB!A:I,9,0),"")</f>
        <v/>
      </c>
    </row>
    <row r="5" spans="1:16383" ht="30" customHeight="1">
      <c r="A5" s="104"/>
      <c r="B5" s="103" t="str">
        <f>IFERROR(VLOOKUP(D5,DB!A:K,11,0),"")</f>
        <v/>
      </c>
      <c r="C5" s="105"/>
      <c r="D5" s="169"/>
      <c r="E5" s="106"/>
      <c r="F5" s="107"/>
      <c r="G5" s="77">
        <f ca="1">IFERROR(NOW()-F5,"-")</f>
        <v>45958.912999652777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45958.912999652777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45958.912999652777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45958.912999652777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45958.912999652777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45958.912999652777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45958.912999652777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45958.912999652777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45958.912999652777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45958.912999652777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45958.912999652777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45958.912999652777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45958.912999652777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45958.912999652777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45958.912999652777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45958.912999652777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45958.912999652777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45958.912999652777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45958.912999652777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45958.912999652777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45958.912999652777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45958.912999652777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45958.912999652777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45958.912999652777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45958.912999652777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45958.912999652777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45958.912999652777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45958.912999652777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45958.912999652777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45958.912999652777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45958.912999652777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45958.912999652777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45958.912999652777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45958.912999652777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45958.912999652777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45958.912999652777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45958.912999652777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45958.912999652777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45958.912999652777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45958.912999652777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45958.912999652777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45958.912999652777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45958.912999652777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45958.912999652777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45958.912999652777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45958.912999652777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45958.912999652777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45958.912999652777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45958.912999652777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45958.912999652777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45958.912999652777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45958.912999652777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45958.912999652777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45958.912999652777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45958.912999652777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45958.912999652777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45958.912999652777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45958.912999652777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45958.912999652777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45958.912999652777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45958.912999652777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45958.912999652777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45958.912999652777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45958.912999652777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45958.912999652777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45958.912999652777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45958.912999652777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45958.912999652777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45958.912999652777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45958.912999652777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45958.912999652777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45958.912999652777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45958.912999652777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45958.912999652777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45958.912999652777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45958.912999652777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45958.912999652777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45958.912999652777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45958.912999652777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45958.912999652777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45958.912999652777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45958.912999652777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45958.912999652777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45958.912999652777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45958.912999652777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45958.912999652777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45958.912999652777</v>
      </c>
      <c r="H91" s="107"/>
      <c r="I91" s="103" t="str">
        <f>IFERROR(VLOOKUP(D91,DB!A:F,6,0),"")</f>
        <v/>
      </c>
      <c r="J91" s="102" t="str">
        <f>IFERROR(VLOOKUP(D91,DB!A:G,7,0),"")</f>
        <v/>
      </c>
      <c r="K91" s="108"/>
      <c r="L91" s="109" t="str">
        <f>IFERROR(VLOOKUP(D91,DB!A:I,9,0),"")</f>
        <v/>
      </c>
    </row>
  </sheetData>
  <dataValidations count="2">
    <dataValidation allowBlank="1" showInputMessage="1" showErrorMessage="1" sqref="E1" xr:uid="{380493DB-286A-4683-AF55-C78F04945A49}"/>
    <dataValidation type="list" allowBlank="1" showInputMessage="1" showErrorMessage="1" sqref="E2:E9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2025-10-28T18:56:40Z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